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5" yWindow="4995" windowWidth="20730" windowHeight="5130" tabRatio="745" activeTab="7"/>
  </bookViews>
  <sheets>
    <sheet name="ivóvíz hálózat" sheetId="1" r:id="rId1"/>
    <sheet name="vízműtelep-kutak" sheetId="4" r:id="rId2"/>
    <sheet name="tolózár eszközleltár" sheetId="2" r:id="rId3"/>
    <sheet name="tűzcsap eszközleltár" sheetId="3" r:id="rId4"/>
    <sheet name="közkifolyó eszközleltár" sheetId="5" r:id="rId5"/>
    <sheet name="Földterületek" sheetId="7" r:id="rId6"/>
    <sheet name="anyagösszesítő" sheetId="6" r:id="rId7"/>
    <sheet name="Összesen" sheetId="9" r:id="rId8"/>
    <sheet name="Pótlási szükségletek" sheetId="8" r:id="rId9"/>
  </sheets>
  <definedNames>
    <definedName name="_xlnm._FilterDatabase" localSheetId="0" hidden="1">'ivóvíz hálózat'!$O$1:$O$72</definedName>
  </definedNames>
  <calcPr calcId="114210"/>
</workbook>
</file>

<file path=xl/calcChain.xml><?xml version="1.0" encoding="utf-8"?>
<calcChain xmlns="http://schemas.openxmlformats.org/spreadsheetml/2006/main">
  <c r="G3" i="7"/>
  <c r="E5" i="8"/>
  <c r="N16" i="4"/>
  <c r="N17"/>
  <c r="N18"/>
  <c r="N19"/>
  <c r="N20"/>
  <c r="N21"/>
  <c r="N22"/>
  <c r="N23"/>
  <c r="N24"/>
  <c r="N25"/>
  <c r="N26"/>
  <c r="N27"/>
  <c r="N15"/>
  <c r="N6"/>
  <c r="N7"/>
  <c r="N8"/>
  <c r="N9"/>
  <c r="N10"/>
  <c r="N11"/>
  <c r="N12"/>
  <c r="N13"/>
  <c r="N5"/>
  <c r="I4" i="9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H4"/>
  <c r="Q10" i="1"/>
  <c r="E4" i="9"/>
  <c r="C4"/>
  <c r="C3"/>
  <c r="C15" i="6"/>
  <c r="E51" i="3"/>
  <c r="F51"/>
  <c r="B56" i="8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4" i="7"/>
  <c r="D5" i="9"/>
  <c r="E4" i="7"/>
  <c r="E56" i="8"/>
  <c r="P22" i="4"/>
  <c r="P21"/>
  <c r="P20"/>
  <c r="P19"/>
  <c r="P18"/>
  <c r="P17"/>
  <c r="M5"/>
  <c r="M15"/>
  <c r="O23"/>
  <c r="U23"/>
  <c r="Q23"/>
  <c r="S23"/>
  <c r="R23"/>
  <c r="M17"/>
  <c r="M18"/>
  <c r="M19"/>
  <c r="M20"/>
  <c r="M21"/>
  <c r="M22"/>
  <c r="M23"/>
  <c r="M24"/>
  <c r="M25"/>
  <c r="M16"/>
  <c r="V23"/>
  <c r="W23"/>
  <c r="X23"/>
  <c r="Y23"/>
  <c r="Z23"/>
  <c r="AA23"/>
  <c r="AB23"/>
  <c r="AC23"/>
  <c r="AD23"/>
  <c r="AE23"/>
  <c r="AF23"/>
  <c r="AI23"/>
  <c r="AK23"/>
  <c r="AO23"/>
  <c r="AQ23"/>
  <c r="AS23"/>
  <c r="AW23"/>
  <c r="AY23"/>
  <c r="BA23"/>
  <c r="BC23"/>
  <c r="BE23"/>
  <c r="BG23"/>
  <c r="BI23"/>
  <c r="BM23"/>
  <c r="BO23"/>
  <c r="BQ23"/>
  <c r="BS23"/>
  <c r="BU23"/>
  <c r="BW23"/>
  <c r="BY23"/>
  <c r="CC23"/>
  <c r="CG23"/>
  <c r="AH23"/>
  <c r="AJ23"/>
  <c r="AL23"/>
  <c r="AN23"/>
  <c r="AP23"/>
  <c r="AT23"/>
  <c r="AV23"/>
  <c r="AX23"/>
  <c r="AZ23"/>
  <c r="BB23"/>
  <c r="BD23"/>
  <c r="BF23"/>
  <c r="BJ23"/>
  <c r="BL23"/>
  <c r="BN23"/>
  <c r="BP23"/>
  <c r="BR23"/>
  <c r="BT23"/>
  <c r="BV23"/>
  <c r="BZ23"/>
  <c r="CB23"/>
  <c r="CD23"/>
  <c r="CF23"/>
  <c r="CH23"/>
  <c r="CE23"/>
  <c r="P23"/>
  <c r="AM23"/>
  <c r="BX23"/>
  <c r="BH23"/>
  <c r="AR23"/>
  <c r="CA23"/>
  <c r="BK23"/>
  <c r="AU23"/>
  <c r="P14"/>
  <c r="P31"/>
  <c r="R30"/>
  <c r="Q30"/>
  <c r="S30"/>
  <c r="O30"/>
  <c r="U30"/>
  <c r="M30"/>
  <c r="R29"/>
  <c r="R31"/>
  <c r="Q29"/>
  <c r="Q31"/>
  <c r="O29"/>
  <c r="U29"/>
  <c r="M29"/>
  <c r="R27"/>
  <c r="Q27"/>
  <c r="S27"/>
  <c r="O27"/>
  <c r="U27"/>
  <c r="M27"/>
  <c r="R26"/>
  <c r="Q26"/>
  <c r="S26"/>
  <c r="O26"/>
  <c r="U26"/>
  <c r="M26"/>
  <c r="R25"/>
  <c r="Q25"/>
  <c r="S25"/>
  <c r="O25"/>
  <c r="U25"/>
  <c r="R24"/>
  <c r="Q24"/>
  <c r="S24"/>
  <c r="O24"/>
  <c r="U24"/>
  <c r="Q22"/>
  <c r="S22"/>
  <c r="O22"/>
  <c r="U22"/>
  <c r="R21"/>
  <c r="O21"/>
  <c r="U21"/>
  <c r="Q20"/>
  <c r="S20"/>
  <c r="O20"/>
  <c r="U20"/>
  <c r="R19"/>
  <c r="O19"/>
  <c r="U19"/>
  <c r="Q18"/>
  <c r="S18"/>
  <c r="O18"/>
  <c r="U18"/>
  <c r="Q17"/>
  <c r="S17"/>
  <c r="O17"/>
  <c r="U17"/>
  <c r="V17"/>
  <c r="R16"/>
  <c r="Q16"/>
  <c r="S16"/>
  <c r="O16"/>
  <c r="U16"/>
  <c r="R15"/>
  <c r="Q15"/>
  <c r="O15"/>
  <c r="U15"/>
  <c r="R13"/>
  <c r="Q13"/>
  <c r="S13"/>
  <c r="O13"/>
  <c r="U13"/>
  <c r="M13"/>
  <c r="R12"/>
  <c r="Q12"/>
  <c r="S12"/>
  <c r="O12"/>
  <c r="U12"/>
  <c r="M12"/>
  <c r="R11"/>
  <c r="Q11"/>
  <c r="S11"/>
  <c r="O11"/>
  <c r="U11"/>
  <c r="M11"/>
  <c r="R10"/>
  <c r="Q10"/>
  <c r="S10"/>
  <c r="O10"/>
  <c r="U10"/>
  <c r="M10"/>
  <c r="R9"/>
  <c r="M9"/>
  <c r="Q9"/>
  <c r="S9"/>
  <c r="R8"/>
  <c r="Q8"/>
  <c r="S8"/>
  <c r="O8"/>
  <c r="U8"/>
  <c r="M8"/>
  <c r="R7"/>
  <c r="M7"/>
  <c r="O7"/>
  <c r="U7"/>
  <c r="R6"/>
  <c r="Q6"/>
  <c r="S6"/>
  <c r="O6"/>
  <c r="U6"/>
  <c r="M6"/>
  <c r="R5"/>
  <c r="R14"/>
  <c r="I72" i="1"/>
  <c r="U6"/>
  <c r="Q6"/>
  <c r="R6"/>
  <c r="S6"/>
  <c r="Z6"/>
  <c r="AA6"/>
  <c r="U7"/>
  <c r="W7"/>
  <c r="U8"/>
  <c r="W8"/>
  <c r="U9"/>
  <c r="W9"/>
  <c r="U10"/>
  <c r="W10"/>
  <c r="U11"/>
  <c r="W11"/>
  <c r="U12"/>
  <c r="W12"/>
  <c r="U13"/>
  <c r="W13"/>
  <c r="U14"/>
  <c r="W14"/>
  <c r="U15"/>
  <c r="W15"/>
  <c r="U16"/>
  <c r="W16"/>
  <c r="U17"/>
  <c r="W17"/>
  <c r="U18"/>
  <c r="W18"/>
  <c r="U19"/>
  <c r="W19"/>
  <c r="U20"/>
  <c r="W20"/>
  <c r="U21"/>
  <c r="W21"/>
  <c r="U22"/>
  <c r="W22"/>
  <c r="U23"/>
  <c r="W23"/>
  <c r="U24"/>
  <c r="W24"/>
  <c r="U25"/>
  <c r="W25"/>
  <c r="U26"/>
  <c r="W26"/>
  <c r="U27"/>
  <c r="W27"/>
  <c r="U28"/>
  <c r="W28"/>
  <c r="U29"/>
  <c r="W29"/>
  <c r="U30"/>
  <c r="W30"/>
  <c r="U31"/>
  <c r="W31"/>
  <c r="U32"/>
  <c r="W32"/>
  <c r="U33"/>
  <c r="W33"/>
  <c r="U34"/>
  <c r="W34"/>
  <c r="U35"/>
  <c r="W35"/>
  <c r="U36"/>
  <c r="W36"/>
  <c r="U37"/>
  <c r="W37"/>
  <c r="U38"/>
  <c r="W38"/>
  <c r="U39"/>
  <c r="W39"/>
  <c r="U40"/>
  <c r="W40"/>
  <c r="U41"/>
  <c r="W41"/>
  <c r="U42"/>
  <c r="W42"/>
  <c r="U43"/>
  <c r="W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W71"/>
  <c r="Q7"/>
  <c r="R7"/>
  <c r="S7"/>
  <c r="Z7"/>
  <c r="Q8"/>
  <c r="R8"/>
  <c r="Q9"/>
  <c r="R9"/>
  <c r="S9"/>
  <c r="Z9"/>
  <c r="R10"/>
  <c r="Q11"/>
  <c r="R11"/>
  <c r="S11"/>
  <c r="Z11"/>
  <c r="Q12"/>
  <c r="R12"/>
  <c r="Q13"/>
  <c r="R13"/>
  <c r="S13"/>
  <c r="Z13"/>
  <c r="Q14"/>
  <c r="R14"/>
  <c r="Q15"/>
  <c r="R15"/>
  <c r="Q16"/>
  <c r="R16"/>
  <c r="S16"/>
  <c r="Z16"/>
  <c r="Q17"/>
  <c r="R17"/>
  <c r="Q18"/>
  <c r="R18"/>
  <c r="S18"/>
  <c r="Z18"/>
  <c r="Q19"/>
  <c r="R19"/>
  <c r="Q20"/>
  <c r="R20"/>
  <c r="S20"/>
  <c r="Z20"/>
  <c r="Q21"/>
  <c r="R21"/>
  <c r="Q22"/>
  <c r="R22"/>
  <c r="S22"/>
  <c r="Z22"/>
  <c r="Q23"/>
  <c r="R23"/>
  <c r="Q24"/>
  <c r="R24"/>
  <c r="S24"/>
  <c r="Z24"/>
  <c r="Q25"/>
  <c r="R25"/>
  <c r="Q26"/>
  <c r="R26"/>
  <c r="S26"/>
  <c r="Z26"/>
  <c r="Q27"/>
  <c r="R27"/>
  <c r="Q28"/>
  <c r="R28"/>
  <c r="S28"/>
  <c r="Z28"/>
  <c r="Q29"/>
  <c r="R29"/>
  <c r="Q30"/>
  <c r="R30"/>
  <c r="S30"/>
  <c r="Z30"/>
  <c r="Q31"/>
  <c r="R31"/>
  <c r="Q32"/>
  <c r="R32"/>
  <c r="S32"/>
  <c r="Z32"/>
  <c r="Q33"/>
  <c r="R33"/>
  <c r="Q34"/>
  <c r="R34"/>
  <c r="Q35"/>
  <c r="R35"/>
  <c r="S35"/>
  <c r="Z35"/>
  <c r="Q36"/>
  <c r="R36"/>
  <c r="Q37"/>
  <c r="R37"/>
  <c r="S37"/>
  <c r="Z37"/>
  <c r="Q38"/>
  <c r="R38"/>
  <c r="Q39"/>
  <c r="R39"/>
  <c r="S39"/>
  <c r="Z39"/>
  <c r="Q40"/>
  <c r="R40"/>
  <c r="Q41"/>
  <c r="R41"/>
  <c r="S41"/>
  <c r="Z41"/>
  <c r="Q42"/>
  <c r="R42"/>
  <c r="Q43"/>
  <c r="R43"/>
  <c r="S43"/>
  <c r="Z43"/>
  <c r="Q44"/>
  <c r="R44"/>
  <c r="Q45"/>
  <c r="R45"/>
  <c r="S45"/>
  <c r="Z45"/>
  <c r="Q46"/>
  <c r="R46"/>
  <c r="Q47"/>
  <c r="R47"/>
  <c r="S47"/>
  <c r="Z47"/>
  <c r="Q48"/>
  <c r="R48"/>
  <c r="Q49"/>
  <c r="R49"/>
  <c r="S49"/>
  <c r="Z49"/>
  <c r="Q50"/>
  <c r="R50"/>
  <c r="Q51"/>
  <c r="R51"/>
  <c r="S51"/>
  <c r="Z51"/>
  <c r="Q52"/>
  <c r="R52"/>
  <c r="S52"/>
  <c r="Z52"/>
  <c r="Q53"/>
  <c r="R53"/>
  <c r="S53"/>
  <c r="Z53"/>
  <c r="Q54"/>
  <c r="R54"/>
  <c r="Q55"/>
  <c r="R55"/>
  <c r="S55"/>
  <c r="Z55"/>
  <c r="Q56"/>
  <c r="R56"/>
  <c r="Q57"/>
  <c r="R57"/>
  <c r="S57"/>
  <c r="Z57"/>
  <c r="Q58"/>
  <c r="R58"/>
  <c r="Q59"/>
  <c r="R59"/>
  <c r="S59"/>
  <c r="Z59"/>
  <c r="Q60"/>
  <c r="R60"/>
  <c r="Q61"/>
  <c r="R61"/>
  <c r="S61"/>
  <c r="Z61"/>
  <c r="Q62"/>
  <c r="R62"/>
  <c r="Q63"/>
  <c r="R63"/>
  <c r="S63"/>
  <c r="Z63"/>
  <c r="Q64"/>
  <c r="R64"/>
  <c r="Q65"/>
  <c r="R65"/>
  <c r="S65"/>
  <c r="Z65"/>
  <c r="Q66"/>
  <c r="R66"/>
  <c r="Q67"/>
  <c r="R67"/>
  <c r="S67"/>
  <c r="Z67"/>
  <c r="Q68"/>
  <c r="R68"/>
  <c r="Q69"/>
  <c r="R69"/>
  <c r="S69"/>
  <c r="Z69"/>
  <c r="Q70"/>
  <c r="R70"/>
  <c r="Q71"/>
  <c r="R71"/>
  <c r="S71"/>
  <c r="Z71"/>
  <c r="BG69"/>
  <c r="AA69"/>
  <c r="AB69"/>
  <c r="AC69"/>
  <c r="AD69"/>
  <c r="AE69"/>
  <c r="AF69"/>
  <c r="AG69"/>
  <c r="AH69"/>
  <c r="AI69"/>
  <c r="AJ69"/>
  <c r="AK69"/>
  <c r="BB69"/>
  <c r="BP69"/>
  <c r="CF69"/>
  <c r="BN69"/>
  <c r="CD69"/>
  <c r="AA65"/>
  <c r="AB65"/>
  <c r="AC65"/>
  <c r="AD65"/>
  <c r="AE65"/>
  <c r="AF65"/>
  <c r="AG65"/>
  <c r="AH65"/>
  <c r="AI65"/>
  <c r="AJ65"/>
  <c r="AK65"/>
  <c r="BD65"/>
  <c r="BF65"/>
  <c r="BV65"/>
  <c r="CD65"/>
  <c r="CL65"/>
  <c r="AY61"/>
  <c r="AA61"/>
  <c r="AB61"/>
  <c r="AC61"/>
  <c r="AD61"/>
  <c r="AE61"/>
  <c r="AF61"/>
  <c r="AG61"/>
  <c r="AH61"/>
  <c r="AI61"/>
  <c r="AJ61"/>
  <c r="AK61"/>
  <c r="BZ61"/>
  <c r="AA59"/>
  <c r="AB59"/>
  <c r="AC59"/>
  <c r="AD59"/>
  <c r="AE59"/>
  <c r="AF59"/>
  <c r="AG59"/>
  <c r="AH59"/>
  <c r="AI59"/>
  <c r="AJ59"/>
  <c r="AK59"/>
  <c r="BJ59"/>
  <c r="AT59"/>
  <c r="BB59"/>
  <c r="BZ59"/>
  <c r="AA57"/>
  <c r="AB57"/>
  <c r="AC57"/>
  <c r="AD57"/>
  <c r="AE57"/>
  <c r="AF57"/>
  <c r="AG57"/>
  <c r="AH57"/>
  <c r="AI57"/>
  <c r="AJ57"/>
  <c r="AK57"/>
  <c r="AR57"/>
  <c r="AX57"/>
  <c r="AA55"/>
  <c r="AB55"/>
  <c r="AC55"/>
  <c r="AD55"/>
  <c r="AE55"/>
  <c r="AF55"/>
  <c r="AG55"/>
  <c r="AH55"/>
  <c r="AI55"/>
  <c r="AJ55"/>
  <c r="AK55"/>
  <c r="AT55"/>
  <c r="BB55"/>
  <c r="AQ53"/>
  <c r="AA53"/>
  <c r="AT49"/>
  <c r="AA49"/>
  <c r="AB49"/>
  <c r="AC49"/>
  <c r="AD49"/>
  <c r="AE49"/>
  <c r="AF49"/>
  <c r="AG49"/>
  <c r="AH49"/>
  <c r="AI49"/>
  <c r="AJ49"/>
  <c r="AK49"/>
  <c r="AA43"/>
  <c r="AB43"/>
  <c r="AC43"/>
  <c r="AD43"/>
  <c r="AE43"/>
  <c r="AF43"/>
  <c r="AG43"/>
  <c r="AH43"/>
  <c r="AI43"/>
  <c r="AJ43"/>
  <c r="AK43"/>
  <c r="AQ43"/>
  <c r="AW43"/>
  <c r="AA39"/>
  <c r="AB39"/>
  <c r="AC39"/>
  <c r="AD39"/>
  <c r="AE39"/>
  <c r="AF39"/>
  <c r="AG39"/>
  <c r="AH39"/>
  <c r="AI39"/>
  <c r="AJ39"/>
  <c r="AK39"/>
  <c r="BR39"/>
  <c r="BO39"/>
  <c r="CG39"/>
  <c r="AA37"/>
  <c r="AB37"/>
  <c r="AC37"/>
  <c r="AD37"/>
  <c r="AE37"/>
  <c r="AF37"/>
  <c r="AG37"/>
  <c r="AH37"/>
  <c r="AI37"/>
  <c r="AJ37"/>
  <c r="AK37"/>
  <c r="BH37"/>
  <c r="CD37"/>
  <c r="AA13"/>
  <c r="AB13"/>
  <c r="AC13"/>
  <c r="AD13"/>
  <c r="AE13"/>
  <c r="AF13"/>
  <c r="AG13"/>
  <c r="AH13"/>
  <c r="AI13"/>
  <c r="AJ13"/>
  <c r="AK13"/>
  <c r="BI9"/>
  <c r="AA9"/>
  <c r="BG71"/>
  <c r="AA71"/>
  <c r="AB71"/>
  <c r="AC71"/>
  <c r="AD71"/>
  <c r="AE71"/>
  <c r="AF71"/>
  <c r="AG71"/>
  <c r="AH71"/>
  <c r="AI71"/>
  <c r="AJ71"/>
  <c r="AK71"/>
  <c r="AA67"/>
  <c r="BF67"/>
  <c r="AA63"/>
  <c r="AB63"/>
  <c r="AC63"/>
  <c r="AD63"/>
  <c r="AE63"/>
  <c r="AF63"/>
  <c r="AG63"/>
  <c r="AH63"/>
  <c r="AI63"/>
  <c r="AJ63"/>
  <c r="AK63"/>
  <c r="BD63"/>
  <c r="BI22"/>
  <c r="AA22"/>
  <c r="BJ18"/>
  <c r="AA18"/>
  <c r="BF51"/>
  <c r="BF47"/>
  <c r="BH11"/>
  <c r="AT52"/>
  <c r="AA32"/>
  <c r="BH32"/>
  <c r="AA30"/>
  <c r="AQ30"/>
  <c r="AA28"/>
  <c r="BK28"/>
  <c r="AA26"/>
  <c r="CF26"/>
  <c r="AA24"/>
  <c r="AQ24"/>
  <c r="BH20"/>
  <c r="AQ16"/>
  <c r="V70"/>
  <c r="X70"/>
  <c r="W70"/>
  <c r="V68"/>
  <c r="X68"/>
  <c r="W68"/>
  <c r="V66"/>
  <c r="X66"/>
  <c r="W66"/>
  <c r="V64"/>
  <c r="X64"/>
  <c r="W64"/>
  <c r="V62"/>
  <c r="X62"/>
  <c r="W62"/>
  <c r="V60"/>
  <c r="X60"/>
  <c r="W60"/>
  <c r="V58"/>
  <c r="X58"/>
  <c r="W58"/>
  <c r="V56"/>
  <c r="X56"/>
  <c r="W56"/>
  <c r="V54"/>
  <c r="X54"/>
  <c r="W54"/>
  <c r="V52"/>
  <c r="X52"/>
  <c r="W52"/>
  <c r="V50"/>
  <c r="X50"/>
  <c r="W50"/>
  <c r="V48"/>
  <c r="X48"/>
  <c r="W48"/>
  <c r="AA51"/>
  <c r="AA16"/>
  <c r="AA11"/>
  <c r="AA45"/>
  <c r="BF45"/>
  <c r="AA41"/>
  <c r="AQ41"/>
  <c r="BI7"/>
  <c r="V71"/>
  <c r="X71"/>
  <c r="V69"/>
  <c r="X69"/>
  <c r="W69"/>
  <c r="V67"/>
  <c r="X67"/>
  <c r="W67"/>
  <c r="V65"/>
  <c r="X65"/>
  <c r="W65"/>
  <c r="V63"/>
  <c r="X63"/>
  <c r="W63"/>
  <c r="V61"/>
  <c r="X61"/>
  <c r="W61"/>
  <c r="V59"/>
  <c r="X59"/>
  <c r="W59"/>
  <c r="V57"/>
  <c r="X57"/>
  <c r="W57"/>
  <c r="V55"/>
  <c r="X55"/>
  <c r="W55"/>
  <c r="V53"/>
  <c r="X53"/>
  <c r="W53"/>
  <c r="V51"/>
  <c r="X51"/>
  <c r="W51"/>
  <c r="V49"/>
  <c r="X49"/>
  <c r="W49"/>
  <c r="AA52"/>
  <c r="AA47"/>
  <c r="AA20"/>
  <c r="AA7"/>
  <c r="V6"/>
  <c r="X6"/>
  <c r="U72"/>
  <c r="O5" i="4"/>
  <c r="U5"/>
  <c r="V5"/>
  <c r="W5"/>
  <c r="X5"/>
  <c r="Y5"/>
  <c r="Z5"/>
  <c r="AA5"/>
  <c r="AB5"/>
  <c r="AC5"/>
  <c r="AD5"/>
  <c r="AE5"/>
  <c r="AF5"/>
  <c r="Q5"/>
  <c r="Q19"/>
  <c r="S19"/>
  <c r="Q21"/>
  <c r="S21"/>
  <c r="AI13"/>
  <c r="V13"/>
  <c r="W13"/>
  <c r="X13"/>
  <c r="Y13"/>
  <c r="Z13"/>
  <c r="AA13"/>
  <c r="AB13"/>
  <c r="AC13"/>
  <c r="AD13"/>
  <c r="AE13"/>
  <c r="AF13"/>
  <c r="AI6"/>
  <c r="V6"/>
  <c r="W6"/>
  <c r="X6"/>
  <c r="Y6"/>
  <c r="Z6"/>
  <c r="AA6"/>
  <c r="AB6"/>
  <c r="AC6"/>
  <c r="AD6"/>
  <c r="AE6"/>
  <c r="AF6"/>
  <c r="V7"/>
  <c r="W7"/>
  <c r="X7"/>
  <c r="Y7"/>
  <c r="Z7"/>
  <c r="AA7"/>
  <c r="AB7"/>
  <c r="AC7"/>
  <c r="AD7"/>
  <c r="AE7"/>
  <c r="AF7"/>
  <c r="AI11"/>
  <c r="V11"/>
  <c r="W11"/>
  <c r="X11"/>
  <c r="Y11"/>
  <c r="Z11"/>
  <c r="AA11"/>
  <c r="AB11"/>
  <c r="AC11"/>
  <c r="AD11"/>
  <c r="AE11"/>
  <c r="AF11"/>
  <c r="V15"/>
  <c r="W15"/>
  <c r="X15"/>
  <c r="Y15"/>
  <c r="Z15"/>
  <c r="AA15"/>
  <c r="AB15"/>
  <c r="AC15"/>
  <c r="AD15"/>
  <c r="AE15"/>
  <c r="AF15"/>
  <c r="BN15"/>
  <c r="AH15"/>
  <c r="AV15"/>
  <c r="Q7"/>
  <c r="S7"/>
  <c r="V8"/>
  <c r="W8"/>
  <c r="X8"/>
  <c r="Y8"/>
  <c r="Z8"/>
  <c r="AA8"/>
  <c r="AB8"/>
  <c r="AC8"/>
  <c r="AD8"/>
  <c r="AE8"/>
  <c r="AF8"/>
  <c r="AI8"/>
  <c r="AI10"/>
  <c r="V10"/>
  <c r="W10"/>
  <c r="X10"/>
  <c r="Y10"/>
  <c r="Z10"/>
  <c r="AA10"/>
  <c r="AB10"/>
  <c r="AC10"/>
  <c r="AD10"/>
  <c r="AE10"/>
  <c r="AF10"/>
  <c r="AI12"/>
  <c r="V12"/>
  <c r="W12"/>
  <c r="X12"/>
  <c r="Y12"/>
  <c r="Z12"/>
  <c r="AA12"/>
  <c r="AB12"/>
  <c r="AC12"/>
  <c r="AD12"/>
  <c r="AE12"/>
  <c r="AF12"/>
  <c r="V16"/>
  <c r="W16"/>
  <c r="X16"/>
  <c r="Y16"/>
  <c r="Z16"/>
  <c r="AA16"/>
  <c r="AB16"/>
  <c r="AC16"/>
  <c r="AD16"/>
  <c r="AE16"/>
  <c r="AF16"/>
  <c r="BL16"/>
  <c r="BD16"/>
  <c r="AV16"/>
  <c r="AR16"/>
  <c r="AN16"/>
  <c r="AJ16"/>
  <c r="W17"/>
  <c r="X17"/>
  <c r="Y17"/>
  <c r="Z17"/>
  <c r="AA17"/>
  <c r="AB17"/>
  <c r="AC17"/>
  <c r="AD17"/>
  <c r="AE17"/>
  <c r="AF17"/>
  <c r="AO8"/>
  <c r="BU8"/>
  <c r="CC8"/>
  <c r="O9"/>
  <c r="U9"/>
  <c r="AV10"/>
  <c r="BP12"/>
  <c r="CF12"/>
  <c r="R18"/>
  <c r="V19"/>
  <c r="W19"/>
  <c r="X19"/>
  <c r="Y19"/>
  <c r="Z19"/>
  <c r="AA19"/>
  <c r="AB19"/>
  <c r="AC19"/>
  <c r="AD19"/>
  <c r="AE19"/>
  <c r="AF19"/>
  <c r="V21"/>
  <c r="W21"/>
  <c r="X21"/>
  <c r="Y21"/>
  <c r="Z21"/>
  <c r="AA21"/>
  <c r="AB21"/>
  <c r="AC21"/>
  <c r="AD21"/>
  <c r="AE21"/>
  <c r="AF21"/>
  <c r="V24"/>
  <c r="W24"/>
  <c r="X24"/>
  <c r="Y24"/>
  <c r="Z24"/>
  <c r="AA24"/>
  <c r="AB24"/>
  <c r="AC24"/>
  <c r="AD24"/>
  <c r="AE24"/>
  <c r="AF24"/>
  <c r="BR24"/>
  <c r="BJ24"/>
  <c r="S15"/>
  <c r="P28"/>
  <c r="R17"/>
  <c r="V18"/>
  <c r="W18"/>
  <c r="X18"/>
  <c r="Y18"/>
  <c r="Z18"/>
  <c r="AA18"/>
  <c r="AB18"/>
  <c r="AC18"/>
  <c r="AD18"/>
  <c r="AE18"/>
  <c r="AF18"/>
  <c r="AI18"/>
  <c r="R20"/>
  <c r="R22"/>
  <c r="AI25"/>
  <c r="V25"/>
  <c r="AI26"/>
  <c r="V26"/>
  <c r="W26"/>
  <c r="X26"/>
  <c r="Y26"/>
  <c r="Z26"/>
  <c r="AA26"/>
  <c r="AB26"/>
  <c r="AC26"/>
  <c r="AD26"/>
  <c r="AE26"/>
  <c r="AF26"/>
  <c r="AI27"/>
  <c r="V27"/>
  <c r="W27"/>
  <c r="X27"/>
  <c r="Y27"/>
  <c r="Z27"/>
  <c r="AA27"/>
  <c r="AB27"/>
  <c r="AC27"/>
  <c r="AD27"/>
  <c r="AE27"/>
  <c r="AF27"/>
  <c r="V20"/>
  <c r="V22"/>
  <c r="BQ29"/>
  <c r="V29"/>
  <c r="W29"/>
  <c r="X29"/>
  <c r="Y29"/>
  <c r="Z29"/>
  <c r="AA29"/>
  <c r="AB29"/>
  <c r="AC29"/>
  <c r="AD29"/>
  <c r="AE29"/>
  <c r="AF29"/>
  <c r="BD29"/>
  <c r="AN29"/>
  <c r="AI30"/>
  <c r="V30"/>
  <c r="S29"/>
  <c r="S31"/>
  <c r="P32"/>
  <c r="AA35" i="1"/>
  <c r="AB35"/>
  <c r="AC35"/>
  <c r="AD35"/>
  <c r="AE35"/>
  <c r="AF35"/>
  <c r="AG35"/>
  <c r="AH35"/>
  <c r="AI35"/>
  <c r="AJ35"/>
  <c r="AK35"/>
  <c r="BK35"/>
  <c r="AB6"/>
  <c r="AZ6"/>
  <c r="V47"/>
  <c r="X47"/>
  <c r="V46"/>
  <c r="X46"/>
  <c r="V45"/>
  <c r="X45"/>
  <c r="V44"/>
  <c r="X44"/>
  <c r="V43"/>
  <c r="X43"/>
  <c r="V42"/>
  <c r="X42"/>
  <c r="V41"/>
  <c r="X41"/>
  <c r="V40"/>
  <c r="X40"/>
  <c r="V39"/>
  <c r="X39"/>
  <c r="V38"/>
  <c r="X38"/>
  <c r="V37"/>
  <c r="X37"/>
  <c r="V36"/>
  <c r="X36"/>
  <c r="V35"/>
  <c r="X35"/>
  <c r="V34"/>
  <c r="V33"/>
  <c r="X33"/>
  <c r="V32"/>
  <c r="X32"/>
  <c r="V31"/>
  <c r="X31"/>
  <c r="V30"/>
  <c r="X30"/>
  <c r="V29"/>
  <c r="X29"/>
  <c r="V28"/>
  <c r="X28"/>
  <c r="V27"/>
  <c r="X27"/>
  <c r="V26"/>
  <c r="X26"/>
  <c r="V25"/>
  <c r="X25"/>
  <c r="V24"/>
  <c r="X24"/>
  <c r="V23"/>
  <c r="X23"/>
  <c r="V22"/>
  <c r="X22"/>
  <c r="V21"/>
  <c r="X21"/>
  <c r="V20"/>
  <c r="X20"/>
  <c r="V19"/>
  <c r="X19"/>
  <c r="V18"/>
  <c r="X18"/>
  <c r="V17"/>
  <c r="X17"/>
  <c r="V16"/>
  <c r="X16"/>
  <c r="V15"/>
  <c r="X15"/>
  <c r="V14"/>
  <c r="X14"/>
  <c r="V13"/>
  <c r="X13"/>
  <c r="V12"/>
  <c r="X12"/>
  <c r="V11"/>
  <c r="X11"/>
  <c r="V10"/>
  <c r="V9"/>
  <c r="X9"/>
  <c r="V8"/>
  <c r="X8"/>
  <c r="V7"/>
  <c r="X7"/>
  <c r="W47"/>
  <c r="W46"/>
  <c r="W45"/>
  <c r="W44"/>
  <c r="W6"/>
  <c r="S64"/>
  <c r="Z64"/>
  <c r="S60"/>
  <c r="Z60"/>
  <c r="S56"/>
  <c r="Z56"/>
  <c r="S70"/>
  <c r="Z70"/>
  <c r="S68"/>
  <c r="Z68"/>
  <c r="S66"/>
  <c r="Z66"/>
  <c r="S62"/>
  <c r="Z62"/>
  <c r="S58"/>
  <c r="Z58"/>
  <c r="S54"/>
  <c r="Z54"/>
  <c r="S50"/>
  <c r="Z50"/>
  <c r="S46"/>
  <c r="Z46"/>
  <c r="S42"/>
  <c r="Z42"/>
  <c r="S38"/>
  <c r="Z38"/>
  <c r="S34"/>
  <c r="Z34"/>
  <c r="S31"/>
  <c r="Z31"/>
  <c r="S27"/>
  <c r="Z27"/>
  <c r="S23"/>
  <c r="Z23"/>
  <c r="S19"/>
  <c r="Z19"/>
  <c r="S15"/>
  <c r="Z15"/>
  <c r="S12"/>
  <c r="Z12"/>
  <c r="S8"/>
  <c r="Z8"/>
  <c r="S48"/>
  <c r="Z48"/>
  <c r="S44"/>
  <c r="Z44"/>
  <c r="S40"/>
  <c r="Z40"/>
  <c r="S36"/>
  <c r="Z36"/>
  <c r="S33"/>
  <c r="Z33"/>
  <c r="S29"/>
  <c r="Z29"/>
  <c r="S25"/>
  <c r="Z25"/>
  <c r="S21"/>
  <c r="Z21"/>
  <c r="S17"/>
  <c r="Z17"/>
  <c r="S14"/>
  <c r="Z14"/>
  <c r="S10"/>
  <c r="Z10"/>
  <c r="BA18" i="4"/>
  <c r="AT24"/>
  <c r="CB16"/>
  <c r="CB18"/>
  <c r="AS18"/>
  <c r="BB24"/>
  <c r="BU18"/>
  <c r="S28"/>
  <c r="AI21"/>
  <c r="BI18"/>
  <c r="AL24"/>
  <c r="BT16"/>
  <c r="CB10"/>
  <c r="BL10"/>
  <c r="BE8"/>
  <c r="BJ10"/>
  <c r="AN6"/>
  <c r="BF13"/>
  <c r="AN10"/>
  <c r="BL13"/>
  <c r="BD10"/>
  <c r="AW8"/>
  <c r="AT10"/>
  <c r="BD6"/>
  <c r="BV13"/>
  <c r="AZ12"/>
  <c r="AM8"/>
  <c r="CB11"/>
  <c r="AV13"/>
  <c r="AJ12"/>
  <c r="CB13"/>
  <c r="BT10"/>
  <c r="BM8"/>
  <c r="BZ10"/>
  <c r="AP13"/>
  <c r="AT5"/>
  <c r="AJ5"/>
  <c r="BM18"/>
  <c r="AI19"/>
  <c r="AK18"/>
  <c r="BQ18"/>
  <c r="AI17"/>
  <c r="AQ13" i="1"/>
  <c r="X10"/>
  <c r="V72"/>
  <c r="D4" i="9"/>
  <c r="CH55" i="1"/>
  <c r="BR55"/>
  <c r="BN65"/>
  <c r="CH59"/>
  <c r="BR59"/>
  <c r="BW35"/>
  <c r="AY35"/>
  <c r="CG37"/>
  <c r="CH65"/>
  <c r="BZ65"/>
  <c r="BR65"/>
  <c r="BJ65"/>
  <c r="CL69"/>
  <c r="BV69"/>
  <c r="BF69"/>
  <c r="BX69"/>
  <c r="BH69"/>
  <c r="AT69"/>
  <c r="BH43"/>
  <c r="BV63"/>
  <c r="BK37"/>
  <c r="BA37"/>
  <c r="BN37"/>
  <c r="BB37"/>
  <c r="CC43"/>
  <c r="CL59"/>
  <c r="CD59"/>
  <c r="BV59"/>
  <c r="BN59"/>
  <c r="BF59"/>
  <c r="AX59"/>
  <c r="AP59"/>
  <c r="CH69"/>
  <c r="BZ69"/>
  <c r="BR69"/>
  <c r="BJ69"/>
  <c r="CJ69"/>
  <c r="CB69"/>
  <c r="BT69"/>
  <c r="BL69"/>
  <c r="BD69"/>
  <c r="AX69"/>
  <c r="AP69"/>
  <c r="BB65"/>
  <c r="BT35"/>
  <c r="CL63"/>
  <c r="BF63"/>
  <c r="BB63"/>
  <c r="AV71"/>
  <c r="BW39"/>
  <c r="BG39"/>
  <c r="BZ55"/>
  <c r="BJ55"/>
  <c r="CD57"/>
  <c r="CD63"/>
  <c r="BN63"/>
  <c r="AT63"/>
  <c r="CB71"/>
  <c r="BR71"/>
  <c r="BA39"/>
  <c r="CH39"/>
  <c r="BB39"/>
  <c r="BX43"/>
  <c r="AR43"/>
  <c r="BM43"/>
  <c r="CJ59"/>
  <c r="CF59"/>
  <c r="CB59"/>
  <c r="BX59"/>
  <c r="BT59"/>
  <c r="BP59"/>
  <c r="BL59"/>
  <c r="BH59"/>
  <c r="BD59"/>
  <c r="AZ59"/>
  <c r="AV59"/>
  <c r="AR59"/>
  <c r="AN59"/>
  <c r="CM59"/>
  <c r="BJ61"/>
  <c r="CM35"/>
  <c r="CJ35"/>
  <c r="BD35"/>
  <c r="BL71"/>
  <c r="CH71"/>
  <c r="BB71"/>
  <c r="BQ39"/>
  <c r="CM39"/>
  <c r="AQ39"/>
  <c r="BZ39"/>
  <c r="BJ39"/>
  <c r="AT39"/>
  <c r="CF43"/>
  <c r="BP43"/>
  <c r="AZ43"/>
  <c r="CK43"/>
  <c r="BU43"/>
  <c r="BE43"/>
  <c r="BN57"/>
  <c r="CH61"/>
  <c r="BR61"/>
  <c r="BB61"/>
  <c r="CJ65"/>
  <c r="CF65"/>
  <c r="CB65"/>
  <c r="BX65"/>
  <c r="BT65"/>
  <c r="BP65"/>
  <c r="BL65"/>
  <c r="BH65"/>
  <c r="AT65"/>
  <c r="CH63"/>
  <c r="BZ63"/>
  <c r="BR63"/>
  <c r="BJ63"/>
  <c r="AX63"/>
  <c r="AP63"/>
  <c r="CJ71"/>
  <c r="BT71"/>
  <c r="BD71"/>
  <c r="AN71"/>
  <c r="BZ71"/>
  <c r="BJ71"/>
  <c r="AT71"/>
  <c r="BY39"/>
  <c r="BI39"/>
  <c r="AS39"/>
  <c r="CE39"/>
  <c r="AY39"/>
  <c r="CL39"/>
  <c r="CD39"/>
  <c r="BV39"/>
  <c r="BN39"/>
  <c r="BF39"/>
  <c r="AX39"/>
  <c r="AP39"/>
  <c r="CJ43"/>
  <c r="CB43"/>
  <c r="BT43"/>
  <c r="BL43"/>
  <c r="BD43"/>
  <c r="AV43"/>
  <c r="AN43"/>
  <c r="CG43"/>
  <c r="BY43"/>
  <c r="BQ43"/>
  <c r="BI43"/>
  <c r="BA43"/>
  <c r="AS43"/>
  <c r="AO43"/>
  <c r="CL55"/>
  <c r="CD55"/>
  <c r="BV55"/>
  <c r="BN55"/>
  <c r="BF55"/>
  <c r="AX55"/>
  <c r="AP55"/>
  <c r="CL57"/>
  <c r="BV57"/>
  <c r="BF57"/>
  <c r="BW59"/>
  <c r="AQ59"/>
  <c r="AT61"/>
  <c r="AX65"/>
  <c r="AP65"/>
  <c r="BG59"/>
  <c r="AB22"/>
  <c r="AC22"/>
  <c r="AD22"/>
  <c r="AE22"/>
  <c r="AF22"/>
  <c r="AG22"/>
  <c r="AH22"/>
  <c r="AI22"/>
  <c r="AJ22"/>
  <c r="AK22"/>
  <c r="CE35"/>
  <c r="BO35"/>
  <c r="BG35"/>
  <c r="AQ35"/>
  <c r="CB35"/>
  <c r="BL35"/>
  <c r="AV35"/>
  <c r="AB16"/>
  <c r="AB18"/>
  <c r="CE22"/>
  <c r="CE71"/>
  <c r="BO71"/>
  <c r="AY71"/>
  <c r="BV13"/>
  <c r="BT13"/>
  <c r="CE13"/>
  <c r="BO13"/>
  <c r="AY13"/>
  <c r="BD13"/>
  <c r="AN13"/>
  <c r="CE55"/>
  <c r="BO55"/>
  <c r="AY55"/>
  <c r="CE65"/>
  <c r="BO65"/>
  <c r="AY65"/>
  <c r="CF71"/>
  <c r="BX71"/>
  <c r="BP71"/>
  <c r="BH71"/>
  <c r="AZ71"/>
  <c r="AR71"/>
  <c r="CL71"/>
  <c r="CD71"/>
  <c r="BV71"/>
  <c r="BN71"/>
  <c r="BF71"/>
  <c r="AX71"/>
  <c r="AP71"/>
  <c r="CM71"/>
  <c r="BW71"/>
  <c r="AQ71"/>
  <c r="CL13"/>
  <c r="CJ13"/>
  <c r="CM13"/>
  <c r="BW13"/>
  <c r="BG13"/>
  <c r="AV13"/>
  <c r="CA37"/>
  <c r="AU37"/>
  <c r="BQ37"/>
  <c r="CL37"/>
  <c r="BV37"/>
  <c r="AT37"/>
  <c r="CJ55"/>
  <c r="CF55"/>
  <c r="CB55"/>
  <c r="BX55"/>
  <c r="BT55"/>
  <c r="BP55"/>
  <c r="BL55"/>
  <c r="BH55"/>
  <c r="BD55"/>
  <c r="AZ55"/>
  <c r="AV55"/>
  <c r="AR55"/>
  <c r="AN55"/>
  <c r="CM55"/>
  <c r="BW55"/>
  <c r="BG55"/>
  <c r="AQ55"/>
  <c r="CH57"/>
  <c r="BZ57"/>
  <c r="BR57"/>
  <c r="BJ57"/>
  <c r="BB57"/>
  <c r="AT57"/>
  <c r="AP57"/>
  <c r="CE59"/>
  <c r="BO59"/>
  <c r="AY59"/>
  <c r="CL61"/>
  <c r="CD61"/>
  <c r="BV61"/>
  <c r="BN61"/>
  <c r="BF61"/>
  <c r="AX61"/>
  <c r="AP61"/>
  <c r="AZ65"/>
  <c r="AV65"/>
  <c r="AR65"/>
  <c r="AN65"/>
  <c r="CM65"/>
  <c r="BW65"/>
  <c r="BG65"/>
  <c r="AQ65"/>
  <c r="CI35"/>
  <c r="CA35"/>
  <c r="BS35"/>
  <c r="BC35"/>
  <c r="AU35"/>
  <c r="AM35"/>
  <c r="CF35"/>
  <c r="BX35"/>
  <c r="BP35"/>
  <c r="BH35"/>
  <c r="AZ35"/>
  <c r="AR35"/>
  <c r="CI22"/>
  <c r="BS22"/>
  <c r="BG22"/>
  <c r="AQ22"/>
  <c r="CB22"/>
  <c r="BL22"/>
  <c r="AV22"/>
  <c r="CJ63"/>
  <c r="CF63"/>
  <c r="CB63"/>
  <c r="BX63"/>
  <c r="BT63"/>
  <c r="BP63"/>
  <c r="BL63"/>
  <c r="BH63"/>
  <c r="AZ63"/>
  <c r="AV63"/>
  <c r="AR63"/>
  <c r="AN63"/>
  <c r="CM63"/>
  <c r="CE63"/>
  <c r="BW63"/>
  <c r="BO63"/>
  <c r="BG63"/>
  <c r="AY63"/>
  <c r="AQ63"/>
  <c r="AB67"/>
  <c r="AB9"/>
  <c r="AC9"/>
  <c r="AD9"/>
  <c r="AE9"/>
  <c r="AF9"/>
  <c r="AG9"/>
  <c r="AH9"/>
  <c r="AI9"/>
  <c r="AJ9"/>
  <c r="AK9"/>
  <c r="CI63"/>
  <c r="CA63"/>
  <c r="BS63"/>
  <c r="BK63"/>
  <c r="BC63"/>
  <c r="AU63"/>
  <c r="AM63"/>
  <c r="CI71"/>
  <c r="CA71"/>
  <c r="BS71"/>
  <c r="BK71"/>
  <c r="BC71"/>
  <c r="AU71"/>
  <c r="AM71"/>
  <c r="CD13"/>
  <c r="BN13"/>
  <c r="CB13"/>
  <c r="BL13"/>
  <c r="CI13"/>
  <c r="CA13"/>
  <c r="BS13"/>
  <c r="BK13"/>
  <c r="BC13"/>
  <c r="AU13"/>
  <c r="AM13"/>
  <c r="AZ13"/>
  <c r="AR13"/>
  <c r="CI37"/>
  <c r="BS37"/>
  <c r="BC37"/>
  <c r="AM37"/>
  <c r="BY37"/>
  <c r="BI37"/>
  <c r="AS37"/>
  <c r="CH37"/>
  <c r="BZ37"/>
  <c r="BR37"/>
  <c r="BJ37"/>
  <c r="BF37"/>
  <c r="AX37"/>
  <c r="AP37"/>
  <c r="CL49"/>
  <c r="CD49"/>
  <c r="BV49"/>
  <c r="BN49"/>
  <c r="BF49"/>
  <c r="AX49"/>
  <c r="AP49"/>
  <c r="CI49"/>
  <c r="CA49"/>
  <c r="BS49"/>
  <c r="BK49"/>
  <c r="BC49"/>
  <c r="AU49"/>
  <c r="AM49"/>
  <c r="CH49"/>
  <c r="BZ49"/>
  <c r="BR49"/>
  <c r="BJ49"/>
  <c r="BB49"/>
  <c r="CM49"/>
  <c r="CE49"/>
  <c r="BW49"/>
  <c r="BO49"/>
  <c r="BG49"/>
  <c r="AY49"/>
  <c r="AQ49"/>
  <c r="AB53"/>
  <c r="CI57"/>
  <c r="CA57"/>
  <c r="BS57"/>
  <c r="BK57"/>
  <c r="BC57"/>
  <c r="AU57"/>
  <c r="AM57"/>
  <c r="CI61"/>
  <c r="CA61"/>
  <c r="BS61"/>
  <c r="BK61"/>
  <c r="BC61"/>
  <c r="AU61"/>
  <c r="AM61"/>
  <c r="CI69"/>
  <c r="CA69"/>
  <c r="BS69"/>
  <c r="BK69"/>
  <c r="CI55"/>
  <c r="CA55"/>
  <c r="BS55"/>
  <c r="BK55"/>
  <c r="BC55"/>
  <c r="AU55"/>
  <c r="AM55"/>
  <c r="CJ57"/>
  <c r="CF57"/>
  <c r="CB57"/>
  <c r="BX57"/>
  <c r="BT57"/>
  <c r="BP57"/>
  <c r="BL57"/>
  <c r="BH57"/>
  <c r="BD57"/>
  <c r="AZ57"/>
  <c r="AV57"/>
  <c r="AN57"/>
  <c r="CM57"/>
  <c r="CE57"/>
  <c r="BW57"/>
  <c r="BO57"/>
  <c r="BG57"/>
  <c r="AY57"/>
  <c r="AQ57"/>
  <c r="CI59"/>
  <c r="CA59"/>
  <c r="BS59"/>
  <c r="BK59"/>
  <c r="BC59"/>
  <c r="AU59"/>
  <c r="AM59"/>
  <c r="CJ61"/>
  <c r="CF61"/>
  <c r="CB61"/>
  <c r="BX61"/>
  <c r="BT61"/>
  <c r="BP61"/>
  <c r="BL61"/>
  <c r="BH61"/>
  <c r="BD61"/>
  <c r="AZ61"/>
  <c r="AV61"/>
  <c r="AR61"/>
  <c r="AN61"/>
  <c r="CM61"/>
  <c r="CE61"/>
  <c r="BW61"/>
  <c r="BO61"/>
  <c r="BG61"/>
  <c r="AQ61"/>
  <c r="CI65"/>
  <c r="CA65"/>
  <c r="BS65"/>
  <c r="BK65"/>
  <c r="BC65"/>
  <c r="AU65"/>
  <c r="AM65"/>
  <c r="AZ69"/>
  <c r="AV69"/>
  <c r="AR69"/>
  <c r="AN69"/>
  <c r="CM69"/>
  <c r="CE69"/>
  <c r="BW69"/>
  <c r="BO69"/>
  <c r="BK21"/>
  <c r="AA21"/>
  <c r="AB21"/>
  <c r="AC21"/>
  <c r="AD21"/>
  <c r="AE21"/>
  <c r="AF21"/>
  <c r="AG21"/>
  <c r="AH21"/>
  <c r="AI21"/>
  <c r="AJ21"/>
  <c r="AK21"/>
  <c r="AA36"/>
  <c r="AB36"/>
  <c r="AC36"/>
  <c r="AD36"/>
  <c r="AE36"/>
  <c r="AF36"/>
  <c r="AG36"/>
  <c r="AH36"/>
  <c r="AI36"/>
  <c r="AJ36"/>
  <c r="AK36"/>
  <c r="BH36"/>
  <c r="AT8"/>
  <c r="AA8"/>
  <c r="AB8"/>
  <c r="AC8"/>
  <c r="AD8"/>
  <c r="AE8"/>
  <c r="AF8"/>
  <c r="AG8"/>
  <c r="AH8"/>
  <c r="AI8"/>
  <c r="AJ8"/>
  <c r="AK8"/>
  <c r="BP23"/>
  <c r="AA23"/>
  <c r="AB23"/>
  <c r="AC23"/>
  <c r="AD23"/>
  <c r="AE23"/>
  <c r="AF23"/>
  <c r="AG23"/>
  <c r="AH23"/>
  <c r="AI23"/>
  <c r="AJ23"/>
  <c r="AK23"/>
  <c r="AA38"/>
  <c r="AB38"/>
  <c r="AC38"/>
  <c r="AD38"/>
  <c r="AE38"/>
  <c r="AF38"/>
  <c r="AG38"/>
  <c r="AH38"/>
  <c r="AI38"/>
  <c r="AJ38"/>
  <c r="AK38"/>
  <c r="BH38"/>
  <c r="AT46"/>
  <c r="AA46"/>
  <c r="AB46"/>
  <c r="AC46"/>
  <c r="AD46"/>
  <c r="AE46"/>
  <c r="AF46"/>
  <c r="AG46"/>
  <c r="AH46"/>
  <c r="AI46"/>
  <c r="AJ46"/>
  <c r="AK46"/>
  <c r="BF62"/>
  <c r="AA62"/>
  <c r="AB62"/>
  <c r="AC62"/>
  <c r="AD62"/>
  <c r="AE62"/>
  <c r="AF62"/>
  <c r="AG62"/>
  <c r="AH62"/>
  <c r="AI62"/>
  <c r="AJ62"/>
  <c r="AK62"/>
  <c r="BH68"/>
  <c r="AA68"/>
  <c r="AB68"/>
  <c r="AC68"/>
  <c r="AD68"/>
  <c r="AE68"/>
  <c r="AF68"/>
  <c r="AG68"/>
  <c r="AH68"/>
  <c r="AI68"/>
  <c r="AJ68"/>
  <c r="AK68"/>
  <c r="AO68"/>
  <c r="BD64"/>
  <c r="AA64"/>
  <c r="BV10"/>
  <c r="AA10"/>
  <c r="AB10"/>
  <c r="AC10"/>
  <c r="AD10"/>
  <c r="AE10"/>
  <c r="AF10"/>
  <c r="AG10"/>
  <c r="AH10"/>
  <c r="AI10"/>
  <c r="AJ10"/>
  <c r="AK10"/>
  <c r="AQ17"/>
  <c r="AA17"/>
  <c r="AB17"/>
  <c r="AC17"/>
  <c r="AD17"/>
  <c r="AE17"/>
  <c r="AF17"/>
  <c r="AG17"/>
  <c r="AH17"/>
  <c r="AI17"/>
  <c r="AJ17"/>
  <c r="AK17"/>
  <c r="AA25"/>
  <c r="AQ25"/>
  <c r="AA33"/>
  <c r="BO33"/>
  <c r="AA40"/>
  <c r="AB40"/>
  <c r="AC40"/>
  <c r="AD40"/>
  <c r="AE40"/>
  <c r="AF40"/>
  <c r="AG40"/>
  <c r="AH40"/>
  <c r="AI40"/>
  <c r="AJ40"/>
  <c r="AK40"/>
  <c r="AZ40"/>
  <c r="BH40"/>
  <c r="CF40"/>
  <c r="AQ48"/>
  <c r="AA48"/>
  <c r="AB48"/>
  <c r="AC48"/>
  <c r="AD48"/>
  <c r="AE48"/>
  <c r="AF48"/>
  <c r="AG48"/>
  <c r="AH48"/>
  <c r="AI48"/>
  <c r="AJ48"/>
  <c r="AK48"/>
  <c r="AA12"/>
  <c r="AB12"/>
  <c r="AC12"/>
  <c r="AD12"/>
  <c r="AE12"/>
  <c r="AF12"/>
  <c r="AG12"/>
  <c r="AH12"/>
  <c r="AI12"/>
  <c r="AJ12"/>
  <c r="AK12"/>
  <c r="AT19"/>
  <c r="AA19"/>
  <c r="AB19"/>
  <c r="AC19"/>
  <c r="AD19"/>
  <c r="AE19"/>
  <c r="AF19"/>
  <c r="AG19"/>
  <c r="AH19"/>
  <c r="AI19"/>
  <c r="AJ19"/>
  <c r="AK19"/>
  <c r="AA27"/>
  <c r="AB27"/>
  <c r="AC27"/>
  <c r="AD27"/>
  <c r="AE27"/>
  <c r="AF27"/>
  <c r="AG27"/>
  <c r="AH27"/>
  <c r="AI27"/>
  <c r="AJ27"/>
  <c r="AK27"/>
  <c r="BK27"/>
  <c r="CG27"/>
  <c r="BL27"/>
  <c r="AA42"/>
  <c r="AB42"/>
  <c r="AC42"/>
  <c r="AD42"/>
  <c r="AE42"/>
  <c r="AF42"/>
  <c r="AG42"/>
  <c r="AH42"/>
  <c r="AI42"/>
  <c r="AJ42"/>
  <c r="AK42"/>
  <c r="BF42"/>
  <c r="BZ42"/>
  <c r="CC42"/>
  <c r="AQ50"/>
  <c r="AA50"/>
  <c r="AB50"/>
  <c r="AC50"/>
  <c r="AD50"/>
  <c r="AE50"/>
  <c r="AF50"/>
  <c r="AG50"/>
  <c r="AH50"/>
  <c r="AI50"/>
  <c r="AJ50"/>
  <c r="AK50"/>
  <c r="AT58"/>
  <c r="AA58"/>
  <c r="AB58"/>
  <c r="AC58"/>
  <c r="AD58"/>
  <c r="AE58"/>
  <c r="AF58"/>
  <c r="AG58"/>
  <c r="AH58"/>
  <c r="AI58"/>
  <c r="AJ58"/>
  <c r="AK58"/>
  <c r="BJ66"/>
  <c r="AA66"/>
  <c r="AB66"/>
  <c r="AC66"/>
  <c r="AD66"/>
  <c r="AE66"/>
  <c r="AF66"/>
  <c r="AG66"/>
  <c r="AH66"/>
  <c r="AI66"/>
  <c r="AJ66"/>
  <c r="AK66"/>
  <c r="AA70"/>
  <c r="AB70"/>
  <c r="AC70"/>
  <c r="AD70"/>
  <c r="AE70"/>
  <c r="AF70"/>
  <c r="AG70"/>
  <c r="AH70"/>
  <c r="AI70"/>
  <c r="AJ70"/>
  <c r="AK70"/>
  <c r="AY70"/>
  <c r="BO70"/>
  <c r="AA60"/>
  <c r="AB60"/>
  <c r="AC60"/>
  <c r="AD60"/>
  <c r="AE60"/>
  <c r="AF60"/>
  <c r="AG60"/>
  <c r="AH60"/>
  <c r="AI60"/>
  <c r="AJ60"/>
  <c r="AK60"/>
  <c r="AQ60"/>
  <c r="AW60"/>
  <c r="W72"/>
  <c r="AC6"/>
  <c r="CK35"/>
  <c r="CG35"/>
  <c r="CC35"/>
  <c r="BY35"/>
  <c r="BU35"/>
  <c r="BQ35"/>
  <c r="BM35"/>
  <c r="BI35"/>
  <c r="BE35"/>
  <c r="BA35"/>
  <c r="AW35"/>
  <c r="AS35"/>
  <c r="AO35"/>
  <c r="CL35"/>
  <c r="CH35"/>
  <c r="CD35"/>
  <c r="BZ35"/>
  <c r="BV35"/>
  <c r="BR35"/>
  <c r="BN35"/>
  <c r="BJ35"/>
  <c r="BF35"/>
  <c r="BB35"/>
  <c r="AX35"/>
  <c r="AT35"/>
  <c r="AP35"/>
  <c r="AB20"/>
  <c r="AB52"/>
  <c r="AB41"/>
  <c r="AB45"/>
  <c r="AB24"/>
  <c r="AB26"/>
  <c r="AB28"/>
  <c r="AB30"/>
  <c r="AB32"/>
  <c r="AQ14"/>
  <c r="AA14"/>
  <c r="AB14"/>
  <c r="AC14"/>
  <c r="AD14"/>
  <c r="AE14"/>
  <c r="AF14"/>
  <c r="AG14"/>
  <c r="AH14"/>
  <c r="AI14"/>
  <c r="AJ14"/>
  <c r="AK14"/>
  <c r="AA29"/>
  <c r="BF29"/>
  <c r="AA44"/>
  <c r="AB44"/>
  <c r="AC44"/>
  <c r="AD44"/>
  <c r="AE44"/>
  <c r="AF44"/>
  <c r="AG44"/>
  <c r="AH44"/>
  <c r="AI44"/>
  <c r="AJ44"/>
  <c r="AK44"/>
  <c r="BB44"/>
  <c r="BF44"/>
  <c r="BJ44"/>
  <c r="AQ15"/>
  <c r="AA15"/>
  <c r="AB15"/>
  <c r="AC15"/>
  <c r="AD15"/>
  <c r="AE15"/>
  <c r="AF15"/>
  <c r="AG15"/>
  <c r="AH15"/>
  <c r="AI15"/>
  <c r="AJ15"/>
  <c r="AK15"/>
  <c r="AA31"/>
  <c r="AB31"/>
  <c r="AC31"/>
  <c r="AD31"/>
  <c r="AE31"/>
  <c r="AF31"/>
  <c r="AG31"/>
  <c r="AH31"/>
  <c r="AI31"/>
  <c r="AJ31"/>
  <c r="AK31"/>
  <c r="AQ31"/>
  <c r="AS31"/>
  <c r="AR54"/>
  <c r="AA54"/>
  <c r="AB54"/>
  <c r="AC54"/>
  <c r="AD54"/>
  <c r="AE54"/>
  <c r="AF54"/>
  <c r="AG54"/>
  <c r="AH54"/>
  <c r="AI54"/>
  <c r="AJ54"/>
  <c r="AK54"/>
  <c r="AR56"/>
  <c r="AA56"/>
  <c r="AB56"/>
  <c r="AC56"/>
  <c r="AD56"/>
  <c r="AE56"/>
  <c r="AF56"/>
  <c r="AG56"/>
  <c r="AH56"/>
  <c r="AI56"/>
  <c r="AJ56"/>
  <c r="AK56"/>
  <c r="AB7"/>
  <c r="AC7"/>
  <c r="AD7"/>
  <c r="AE7"/>
  <c r="AF7"/>
  <c r="AG7"/>
  <c r="AH7"/>
  <c r="AI7"/>
  <c r="AJ7"/>
  <c r="AK7"/>
  <c r="AB47"/>
  <c r="AC47"/>
  <c r="AD47"/>
  <c r="AE47"/>
  <c r="AF47"/>
  <c r="AG47"/>
  <c r="AH47"/>
  <c r="AI47"/>
  <c r="AJ47"/>
  <c r="AK47"/>
  <c r="CB7"/>
  <c r="AB11"/>
  <c r="AC11"/>
  <c r="AD11"/>
  <c r="AE11"/>
  <c r="AF11"/>
  <c r="AG11"/>
  <c r="AH11"/>
  <c r="AI11"/>
  <c r="AJ11"/>
  <c r="AK11"/>
  <c r="AB51"/>
  <c r="AC51"/>
  <c r="AD51"/>
  <c r="AE51"/>
  <c r="AF51"/>
  <c r="AG51"/>
  <c r="AH51"/>
  <c r="AI51"/>
  <c r="AJ51"/>
  <c r="AK51"/>
  <c r="AY11"/>
  <c r="CK22"/>
  <c r="CC22"/>
  <c r="BU22"/>
  <c r="BM22"/>
  <c r="BA22"/>
  <c r="AS22"/>
  <c r="CL22"/>
  <c r="CD22"/>
  <c r="BV22"/>
  <c r="BN22"/>
  <c r="BF22"/>
  <c r="AX22"/>
  <c r="AP22"/>
  <c r="CK63"/>
  <c r="CG63"/>
  <c r="CC63"/>
  <c r="BY63"/>
  <c r="BU63"/>
  <c r="BQ63"/>
  <c r="BM63"/>
  <c r="BI63"/>
  <c r="BE63"/>
  <c r="BA63"/>
  <c r="AW63"/>
  <c r="AS63"/>
  <c r="AO63"/>
  <c r="CK71"/>
  <c r="CG71"/>
  <c r="CC71"/>
  <c r="BY71"/>
  <c r="BU71"/>
  <c r="BQ71"/>
  <c r="BM71"/>
  <c r="BI71"/>
  <c r="BE71"/>
  <c r="BA71"/>
  <c r="AW71"/>
  <c r="AS71"/>
  <c r="AO71"/>
  <c r="CF9"/>
  <c r="BX9"/>
  <c r="BP9"/>
  <c r="BH9"/>
  <c r="AZ9"/>
  <c r="AR9"/>
  <c r="CK9"/>
  <c r="CC9"/>
  <c r="BU9"/>
  <c r="BM9"/>
  <c r="BA9"/>
  <c r="AS9"/>
  <c r="CH13"/>
  <c r="BZ13"/>
  <c r="BR13"/>
  <c r="BJ13"/>
  <c r="CF13"/>
  <c r="BX13"/>
  <c r="BP13"/>
  <c r="BH13"/>
  <c r="CK13"/>
  <c r="CG13"/>
  <c r="CC13"/>
  <c r="BY13"/>
  <c r="BU13"/>
  <c r="BQ13"/>
  <c r="BM13"/>
  <c r="BI13"/>
  <c r="BE13"/>
  <c r="BA13"/>
  <c r="AW13"/>
  <c r="AS13"/>
  <c r="AO13"/>
  <c r="BF13"/>
  <c r="BB13"/>
  <c r="AX13"/>
  <c r="AT13"/>
  <c r="AP13"/>
  <c r="CM37"/>
  <c r="CE37"/>
  <c r="BW37"/>
  <c r="BO37"/>
  <c r="BG37"/>
  <c r="AY37"/>
  <c r="AQ37"/>
  <c r="CK37"/>
  <c r="CC37"/>
  <c r="BU37"/>
  <c r="BM37"/>
  <c r="BE37"/>
  <c r="AW37"/>
  <c r="AO37"/>
  <c r="CJ37"/>
  <c r="CF37"/>
  <c r="CB37"/>
  <c r="BX37"/>
  <c r="BT37"/>
  <c r="BP37"/>
  <c r="BL37"/>
  <c r="BD37"/>
  <c r="AZ37"/>
  <c r="AV37"/>
  <c r="AR37"/>
  <c r="AN37"/>
  <c r="CK39"/>
  <c r="CC39"/>
  <c r="BU39"/>
  <c r="BM39"/>
  <c r="BE39"/>
  <c r="AW39"/>
  <c r="AO39"/>
  <c r="CI39"/>
  <c r="CA39"/>
  <c r="BS39"/>
  <c r="BK39"/>
  <c r="BC39"/>
  <c r="AU39"/>
  <c r="AM39"/>
  <c r="CJ39"/>
  <c r="CF39"/>
  <c r="CB39"/>
  <c r="BX39"/>
  <c r="BT39"/>
  <c r="BP39"/>
  <c r="BL39"/>
  <c r="BH39"/>
  <c r="BD39"/>
  <c r="AZ39"/>
  <c r="AV39"/>
  <c r="AR39"/>
  <c r="AN39"/>
  <c r="CL43"/>
  <c r="CH43"/>
  <c r="CD43"/>
  <c r="BZ43"/>
  <c r="BV43"/>
  <c r="BR43"/>
  <c r="BN43"/>
  <c r="BJ43"/>
  <c r="BF43"/>
  <c r="BB43"/>
  <c r="AX43"/>
  <c r="AT43"/>
  <c r="AP43"/>
  <c r="CM43"/>
  <c r="CI43"/>
  <c r="CE43"/>
  <c r="CA43"/>
  <c r="BW43"/>
  <c r="BS43"/>
  <c r="BO43"/>
  <c r="BK43"/>
  <c r="BG43"/>
  <c r="BC43"/>
  <c r="AY43"/>
  <c r="AU43"/>
  <c r="AM43"/>
  <c r="CJ49"/>
  <c r="CF49"/>
  <c r="CB49"/>
  <c r="BX49"/>
  <c r="BT49"/>
  <c r="BP49"/>
  <c r="BL49"/>
  <c r="BH49"/>
  <c r="BD49"/>
  <c r="AZ49"/>
  <c r="AV49"/>
  <c r="AR49"/>
  <c r="AN49"/>
  <c r="CK49"/>
  <c r="CG49"/>
  <c r="CC49"/>
  <c r="BY49"/>
  <c r="BU49"/>
  <c r="BQ49"/>
  <c r="BM49"/>
  <c r="BI49"/>
  <c r="BE49"/>
  <c r="BA49"/>
  <c r="AW49"/>
  <c r="AS49"/>
  <c r="AO49"/>
  <c r="CK55"/>
  <c r="CG55"/>
  <c r="CC55"/>
  <c r="BY55"/>
  <c r="BU55"/>
  <c r="BQ55"/>
  <c r="BM55"/>
  <c r="BI55"/>
  <c r="BE55"/>
  <c r="BA55"/>
  <c r="AW55"/>
  <c r="AS55"/>
  <c r="AO55"/>
  <c r="CK57"/>
  <c r="CG57"/>
  <c r="CC57"/>
  <c r="BY57"/>
  <c r="BU57"/>
  <c r="BQ57"/>
  <c r="BM57"/>
  <c r="BI57"/>
  <c r="BE57"/>
  <c r="BA57"/>
  <c r="AW57"/>
  <c r="AS57"/>
  <c r="AO57"/>
  <c r="CK59"/>
  <c r="CG59"/>
  <c r="CC59"/>
  <c r="BY59"/>
  <c r="BU59"/>
  <c r="BQ59"/>
  <c r="BM59"/>
  <c r="BI59"/>
  <c r="BE59"/>
  <c r="BA59"/>
  <c r="AW59"/>
  <c r="AS59"/>
  <c r="AO59"/>
  <c r="CK61"/>
  <c r="CG61"/>
  <c r="CC61"/>
  <c r="BY61"/>
  <c r="BU61"/>
  <c r="BQ61"/>
  <c r="BM61"/>
  <c r="BI61"/>
  <c r="BE61"/>
  <c r="BA61"/>
  <c r="AW61"/>
  <c r="AS61"/>
  <c r="AO61"/>
  <c r="CK65"/>
  <c r="CG65"/>
  <c r="CC65"/>
  <c r="BY65"/>
  <c r="BU65"/>
  <c r="BQ65"/>
  <c r="BM65"/>
  <c r="BI65"/>
  <c r="BE65"/>
  <c r="BA65"/>
  <c r="AW65"/>
  <c r="AS65"/>
  <c r="AO65"/>
  <c r="CK69"/>
  <c r="CG69"/>
  <c r="CC69"/>
  <c r="BY69"/>
  <c r="BU69"/>
  <c r="BQ69"/>
  <c r="BM69"/>
  <c r="BI69"/>
  <c r="BE69"/>
  <c r="BA69"/>
  <c r="AW69"/>
  <c r="AS69"/>
  <c r="AO69"/>
  <c r="BC69"/>
  <c r="AY69"/>
  <c r="AU69"/>
  <c r="AQ69"/>
  <c r="AM69"/>
  <c r="BQ24" i="4"/>
  <c r="BO16"/>
  <c r="AM15"/>
  <c r="BD5"/>
  <c r="BE18"/>
  <c r="AW18"/>
  <c r="AO18"/>
  <c r="AZ16"/>
  <c r="BH16"/>
  <c r="BP16"/>
  <c r="BX16"/>
  <c r="CF16"/>
  <c r="BS8"/>
  <c r="BT6"/>
  <c r="BO27"/>
  <c r="CB27"/>
  <c r="AV27"/>
  <c r="AH24"/>
  <c r="AP24"/>
  <c r="AX24"/>
  <c r="BF24"/>
  <c r="BN24"/>
  <c r="BV24"/>
  <c r="CF10"/>
  <c r="BX10"/>
  <c r="BP10"/>
  <c r="BH10"/>
  <c r="AZ10"/>
  <c r="AR10"/>
  <c r="AJ10"/>
  <c r="CG8"/>
  <c r="BY8"/>
  <c r="BQ8"/>
  <c r="BI8"/>
  <c r="BA8"/>
  <c r="AS8"/>
  <c r="AK8"/>
  <c r="CH10"/>
  <c r="BR10"/>
  <c r="BB10"/>
  <c r="AL10"/>
  <c r="BC8"/>
  <c r="BL15"/>
  <c r="AX15"/>
  <c r="CB15"/>
  <c r="AV6"/>
  <c r="BL6"/>
  <c r="CB6"/>
  <c r="BT5"/>
  <c r="AN13"/>
  <c r="BD13"/>
  <c r="BT13"/>
  <c r="AH13"/>
  <c r="AX13"/>
  <c r="BN13"/>
  <c r="CD13"/>
  <c r="AV29"/>
  <c r="BL29"/>
  <c r="AY27"/>
  <c r="CH27"/>
  <c r="BL27"/>
  <c r="Q28"/>
  <c r="BX12"/>
  <c r="BH12"/>
  <c r="AR12"/>
  <c r="BJ12"/>
  <c r="AV11"/>
  <c r="BF11"/>
  <c r="AJ6"/>
  <c r="AR6"/>
  <c r="AZ6"/>
  <c r="BH6"/>
  <c r="BP6"/>
  <c r="BX6"/>
  <c r="CF6"/>
  <c r="AR5"/>
  <c r="AV5"/>
  <c r="BL5"/>
  <c r="CB5"/>
  <c r="AJ13"/>
  <c r="AR13"/>
  <c r="AZ13"/>
  <c r="BH13"/>
  <c r="BP13"/>
  <c r="BX13"/>
  <c r="CF13"/>
  <c r="AL13"/>
  <c r="AT13"/>
  <c r="BB13"/>
  <c r="BJ13"/>
  <c r="BR13"/>
  <c r="BZ13"/>
  <c r="CH13"/>
  <c r="S5"/>
  <c r="S14"/>
  <c r="S32"/>
  <c r="F3" i="9"/>
  <c r="Q14" i="4"/>
  <c r="AQ26"/>
  <c r="BG26"/>
  <c r="BW26"/>
  <c r="AL26"/>
  <c r="BB26"/>
  <c r="BR26"/>
  <c r="CH26"/>
  <c r="AJ29"/>
  <c r="AR29"/>
  <c r="AZ29"/>
  <c r="BH29"/>
  <c r="BP29"/>
  <c r="AQ27"/>
  <c r="BG27"/>
  <c r="BW27"/>
  <c r="AN27"/>
  <c r="BD27"/>
  <c r="BT27"/>
  <c r="CG27"/>
  <c r="AY26"/>
  <c r="BO26"/>
  <c r="CE26"/>
  <c r="AT26"/>
  <c r="BJ26"/>
  <c r="BZ26"/>
  <c r="CB12"/>
  <c r="BT12"/>
  <c r="BL12"/>
  <c r="BD12"/>
  <c r="AV12"/>
  <c r="AN12"/>
  <c r="BZ12"/>
  <c r="AT12"/>
  <c r="AN15"/>
  <c r="BD15"/>
  <c r="BT15"/>
  <c r="AP15"/>
  <c r="BF15"/>
  <c r="BV15"/>
  <c r="CF15"/>
  <c r="BL11"/>
  <c r="AP11"/>
  <c r="BV11"/>
  <c r="AH6"/>
  <c r="AL6"/>
  <c r="AP6"/>
  <c r="AT6"/>
  <c r="AX6"/>
  <c r="BB6"/>
  <c r="BF6"/>
  <c r="BJ6"/>
  <c r="BN6"/>
  <c r="BR6"/>
  <c r="BV6"/>
  <c r="BZ6"/>
  <c r="CD6"/>
  <c r="CH6"/>
  <c r="AN5"/>
  <c r="AZ5"/>
  <c r="BH5"/>
  <c r="BP5"/>
  <c r="BX5"/>
  <c r="CF5"/>
  <c r="W30"/>
  <c r="W25"/>
  <c r="BC25"/>
  <c r="W22"/>
  <c r="W20"/>
  <c r="AM27"/>
  <c r="AU27"/>
  <c r="BC27"/>
  <c r="BK27"/>
  <c r="BS27"/>
  <c r="CA27"/>
  <c r="AJ27"/>
  <c r="AR27"/>
  <c r="AZ27"/>
  <c r="BH27"/>
  <c r="BP27"/>
  <c r="BX27"/>
  <c r="CC27"/>
  <c r="AM26"/>
  <c r="AU26"/>
  <c r="BC26"/>
  <c r="BK26"/>
  <c r="BS26"/>
  <c r="CA26"/>
  <c r="AH26"/>
  <c r="AP26"/>
  <c r="AX26"/>
  <c r="BF26"/>
  <c r="BN26"/>
  <c r="BV26"/>
  <c r="CD26"/>
  <c r="R28"/>
  <c r="R32"/>
  <c r="E3" i="9"/>
  <c r="AM24" i="4"/>
  <c r="AU24"/>
  <c r="BC24"/>
  <c r="BK24"/>
  <c r="BW24"/>
  <c r="CG24"/>
  <c r="CD24"/>
  <c r="AM19"/>
  <c r="AU19"/>
  <c r="BC19"/>
  <c r="BK19"/>
  <c r="BS19"/>
  <c r="CA19"/>
  <c r="AH19"/>
  <c r="AP19"/>
  <c r="AX19"/>
  <c r="BF19"/>
  <c r="BN19"/>
  <c r="BV19"/>
  <c r="CD19"/>
  <c r="AM17"/>
  <c r="AU17"/>
  <c r="BC17"/>
  <c r="BK17"/>
  <c r="BS17"/>
  <c r="CA17"/>
  <c r="AH17"/>
  <c r="AP17"/>
  <c r="AX17"/>
  <c r="BF17"/>
  <c r="BN17"/>
  <c r="BV17"/>
  <c r="CD17"/>
  <c r="AM10"/>
  <c r="AU10"/>
  <c r="BC10"/>
  <c r="BK10"/>
  <c r="BS10"/>
  <c r="CA10"/>
  <c r="AQ6"/>
  <c r="AY6"/>
  <c r="AJ24"/>
  <c r="AN24"/>
  <c r="AR24"/>
  <c r="AV24"/>
  <c r="AZ24"/>
  <c r="BD24"/>
  <c r="BH24"/>
  <c r="BL24"/>
  <c r="BP24"/>
  <c r="BT24"/>
  <c r="BY24"/>
  <c r="AI24"/>
  <c r="AQ24"/>
  <c r="AY24"/>
  <c r="BG24"/>
  <c r="BO24"/>
  <c r="BS24"/>
  <c r="CC24"/>
  <c r="BZ24"/>
  <c r="CH24"/>
  <c r="AQ19"/>
  <c r="AY19"/>
  <c r="BG19"/>
  <c r="BO19"/>
  <c r="BW19"/>
  <c r="CE19"/>
  <c r="AL19"/>
  <c r="AT19"/>
  <c r="BB19"/>
  <c r="BJ19"/>
  <c r="BR19"/>
  <c r="BZ19"/>
  <c r="CH19"/>
  <c r="AQ17"/>
  <c r="AY17"/>
  <c r="BG17"/>
  <c r="BO17"/>
  <c r="BW17"/>
  <c r="CE17"/>
  <c r="AL17"/>
  <c r="AT17"/>
  <c r="BB17"/>
  <c r="BJ17"/>
  <c r="BR17"/>
  <c r="BZ17"/>
  <c r="CH17"/>
  <c r="CH12"/>
  <c r="BR12"/>
  <c r="BB12"/>
  <c r="AL12"/>
  <c r="CD10"/>
  <c r="BV10"/>
  <c r="BN10"/>
  <c r="BF10"/>
  <c r="AX10"/>
  <c r="AP10"/>
  <c r="AH10"/>
  <c r="AQ10"/>
  <c r="AY10"/>
  <c r="BG10"/>
  <c r="BO10"/>
  <c r="BW10"/>
  <c r="CE10"/>
  <c r="CA8"/>
  <c r="BK8"/>
  <c r="AU8"/>
  <c r="AN11"/>
  <c r="BD11"/>
  <c r="BT11"/>
  <c r="AH11"/>
  <c r="AX11"/>
  <c r="BN11"/>
  <c r="CD11"/>
  <c r="AO7"/>
  <c r="AM6"/>
  <c r="AU6"/>
  <c r="BC6"/>
  <c r="AM5"/>
  <c r="AH5"/>
  <c r="AL5"/>
  <c r="AP5"/>
  <c r="AX5"/>
  <c r="BB5"/>
  <c r="BF5"/>
  <c r="BJ5"/>
  <c r="BN5"/>
  <c r="BR5"/>
  <c r="BV5"/>
  <c r="BZ5"/>
  <c r="CD5"/>
  <c r="CH5"/>
  <c r="AI5"/>
  <c r="AS29"/>
  <c r="BE29"/>
  <c r="BM29"/>
  <c r="BY29"/>
  <c r="AK21"/>
  <c r="AO21"/>
  <c r="AS21"/>
  <c r="AW21"/>
  <c r="BA21"/>
  <c r="BE21"/>
  <c r="BI21"/>
  <c r="BM21"/>
  <c r="BQ21"/>
  <c r="BU21"/>
  <c r="BY21"/>
  <c r="CC21"/>
  <c r="CG21"/>
  <c r="AJ21"/>
  <c r="AN21"/>
  <c r="AR21"/>
  <c r="AV21"/>
  <c r="AZ21"/>
  <c r="BD21"/>
  <c r="BH21"/>
  <c r="BL21"/>
  <c r="BP21"/>
  <c r="BT21"/>
  <c r="BX21"/>
  <c r="CB21"/>
  <c r="CF21"/>
  <c r="CD18"/>
  <c r="BV18"/>
  <c r="BR18"/>
  <c r="BN18"/>
  <c r="BJ18"/>
  <c r="BF18"/>
  <c r="BB18"/>
  <c r="AX18"/>
  <c r="AT18"/>
  <c r="AP18"/>
  <c r="AL18"/>
  <c r="AH18"/>
  <c r="BY18"/>
  <c r="CC18"/>
  <c r="CG18"/>
  <c r="AK16"/>
  <c r="AO16"/>
  <c r="AS16"/>
  <c r="AW16"/>
  <c r="BA16"/>
  <c r="BE16"/>
  <c r="BI16"/>
  <c r="BM16"/>
  <c r="BQ16"/>
  <c r="BU16"/>
  <c r="BY16"/>
  <c r="CC16"/>
  <c r="CG16"/>
  <c r="AK12"/>
  <c r="AO12"/>
  <c r="AS12"/>
  <c r="AW12"/>
  <c r="BA12"/>
  <c r="BE12"/>
  <c r="BI12"/>
  <c r="BM12"/>
  <c r="BQ12"/>
  <c r="BU12"/>
  <c r="BY12"/>
  <c r="CC12"/>
  <c r="CG12"/>
  <c r="AJ8"/>
  <c r="AN8"/>
  <c r="AR8"/>
  <c r="AV8"/>
  <c r="AZ8"/>
  <c r="BD8"/>
  <c r="BH8"/>
  <c r="BL8"/>
  <c r="BP8"/>
  <c r="BT8"/>
  <c r="BX8"/>
  <c r="CB8"/>
  <c r="CF8"/>
  <c r="AK15"/>
  <c r="AO15"/>
  <c r="AS15"/>
  <c r="AW15"/>
  <c r="BA15"/>
  <c r="BE15"/>
  <c r="BI15"/>
  <c r="BM15"/>
  <c r="BQ15"/>
  <c r="BU15"/>
  <c r="BY15"/>
  <c r="CC15"/>
  <c r="CG15"/>
  <c r="AK11"/>
  <c r="AO11"/>
  <c r="AS11"/>
  <c r="AW11"/>
  <c r="BA11"/>
  <c r="BE11"/>
  <c r="BI11"/>
  <c r="BM11"/>
  <c r="BQ11"/>
  <c r="BU11"/>
  <c r="BY11"/>
  <c r="CC11"/>
  <c r="CG11"/>
  <c r="AK7"/>
  <c r="AS7"/>
  <c r="AW7"/>
  <c r="BA7"/>
  <c r="BE7"/>
  <c r="BI7"/>
  <c r="BM7"/>
  <c r="BQ7"/>
  <c r="BU7"/>
  <c r="BY7"/>
  <c r="CG7"/>
  <c r="AJ7"/>
  <c r="AN7"/>
  <c r="AR7"/>
  <c r="AV7"/>
  <c r="AZ7"/>
  <c r="BD7"/>
  <c r="BH7"/>
  <c r="BL7"/>
  <c r="BP7"/>
  <c r="BT7"/>
  <c r="BX7"/>
  <c r="CE7"/>
  <c r="CB7"/>
  <c r="CF7"/>
  <c r="BG6"/>
  <c r="BK6"/>
  <c r="BO6"/>
  <c r="BS6"/>
  <c r="BW6"/>
  <c r="CA6"/>
  <c r="CE6"/>
  <c r="AQ5"/>
  <c r="AU5"/>
  <c r="AY5"/>
  <c r="BC5"/>
  <c r="BG5"/>
  <c r="BK5"/>
  <c r="BO5"/>
  <c r="BS5"/>
  <c r="BW5"/>
  <c r="CA5"/>
  <c r="CE5"/>
  <c r="AM13"/>
  <c r="AQ13"/>
  <c r="AU13"/>
  <c r="AY13"/>
  <c r="BC13"/>
  <c r="BG13"/>
  <c r="BK13"/>
  <c r="BO13"/>
  <c r="BS13"/>
  <c r="BW13"/>
  <c r="CA13"/>
  <c r="CE13"/>
  <c r="AS30"/>
  <c r="BT29"/>
  <c r="BX29"/>
  <c r="CB29"/>
  <c r="CF29"/>
  <c r="AK29"/>
  <c r="AO29"/>
  <c r="AW29"/>
  <c r="BA29"/>
  <c r="BI29"/>
  <c r="BU29"/>
  <c r="CC29"/>
  <c r="CG29"/>
  <c r="BC30"/>
  <c r="AH29"/>
  <c r="AL29"/>
  <c r="AP29"/>
  <c r="AT29"/>
  <c r="AX29"/>
  <c r="BB29"/>
  <c r="BF29"/>
  <c r="BJ29"/>
  <c r="BN29"/>
  <c r="BR29"/>
  <c r="BV29"/>
  <c r="BZ29"/>
  <c r="CD29"/>
  <c r="CH29"/>
  <c r="AI29"/>
  <c r="AM29"/>
  <c r="AQ29"/>
  <c r="AU29"/>
  <c r="AY29"/>
  <c r="BC29"/>
  <c r="BG29"/>
  <c r="BK29"/>
  <c r="BO29"/>
  <c r="BS29"/>
  <c r="BW29"/>
  <c r="CA29"/>
  <c r="CE29"/>
  <c r="AK27"/>
  <c r="AO27"/>
  <c r="AS27"/>
  <c r="AW27"/>
  <c r="BA27"/>
  <c r="BE27"/>
  <c r="BI27"/>
  <c r="BM27"/>
  <c r="BQ27"/>
  <c r="BU27"/>
  <c r="BY27"/>
  <c r="CD27"/>
  <c r="AH27"/>
  <c r="AL27"/>
  <c r="AP27"/>
  <c r="AT27"/>
  <c r="AX27"/>
  <c r="BB27"/>
  <c r="BF27"/>
  <c r="BJ27"/>
  <c r="BN27"/>
  <c r="BR27"/>
  <c r="BV27"/>
  <c r="BZ27"/>
  <c r="CF27"/>
  <c r="CE27"/>
  <c r="AK26"/>
  <c r="AO26"/>
  <c r="AS26"/>
  <c r="AW26"/>
  <c r="BA26"/>
  <c r="BE26"/>
  <c r="BI26"/>
  <c r="BM26"/>
  <c r="BQ26"/>
  <c r="BU26"/>
  <c r="BY26"/>
  <c r="CC26"/>
  <c r="CG26"/>
  <c r="AJ26"/>
  <c r="AN26"/>
  <c r="AR26"/>
  <c r="AV26"/>
  <c r="AZ26"/>
  <c r="BD26"/>
  <c r="BH26"/>
  <c r="BL26"/>
  <c r="BP26"/>
  <c r="BT26"/>
  <c r="BX26"/>
  <c r="CB26"/>
  <c r="CF26"/>
  <c r="AS25"/>
  <c r="CF18"/>
  <c r="BX18"/>
  <c r="BS18"/>
  <c r="BO18"/>
  <c r="BK18"/>
  <c r="BG18"/>
  <c r="BC18"/>
  <c r="AY18"/>
  <c r="AU18"/>
  <c r="AQ18"/>
  <c r="AM18"/>
  <c r="AK24"/>
  <c r="AO24"/>
  <c r="AS24"/>
  <c r="AW24"/>
  <c r="BA24"/>
  <c r="BE24"/>
  <c r="BI24"/>
  <c r="BM24"/>
  <c r="BU24"/>
  <c r="CA24"/>
  <c r="CE24"/>
  <c r="BX24"/>
  <c r="CB24"/>
  <c r="CF24"/>
  <c r="AM21"/>
  <c r="AQ21"/>
  <c r="AU21"/>
  <c r="AY21"/>
  <c r="BC21"/>
  <c r="BG21"/>
  <c r="BK21"/>
  <c r="BO21"/>
  <c r="BS21"/>
  <c r="BW21"/>
  <c r="CA21"/>
  <c r="CE21"/>
  <c r="AH21"/>
  <c r="AL21"/>
  <c r="AP21"/>
  <c r="AT21"/>
  <c r="AX21"/>
  <c r="BB21"/>
  <c r="BF21"/>
  <c r="BJ21"/>
  <c r="BN21"/>
  <c r="BR21"/>
  <c r="BV21"/>
  <c r="BZ21"/>
  <c r="CD21"/>
  <c r="CH21"/>
  <c r="AK19"/>
  <c r="AO19"/>
  <c r="AS19"/>
  <c r="AW19"/>
  <c r="BA19"/>
  <c r="BE19"/>
  <c r="BI19"/>
  <c r="BM19"/>
  <c r="BQ19"/>
  <c r="BU19"/>
  <c r="BY19"/>
  <c r="CC19"/>
  <c r="CG19"/>
  <c r="AJ19"/>
  <c r="AN19"/>
  <c r="AR19"/>
  <c r="AV19"/>
  <c r="AZ19"/>
  <c r="BD19"/>
  <c r="BH19"/>
  <c r="BL19"/>
  <c r="BP19"/>
  <c r="BT19"/>
  <c r="BX19"/>
  <c r="CB19"/>
  <c r="CF19"/>
  <c r="CH18"/>
  <c r="BZ18"/>
  <c r="BT18"/>
  <c r="BP18"/>
  <c r="BL18"/>
  <c r="BH18"/>
  <c r="BD18"/>
  <c r="AZ18"/>
  <c r="AV18"/>
  <c r="AR18"/>
  <c r="AN18"/>
  <c r="AJ18"/>
  <c r="BW18"/>
  <c r="CA18"/>
  <c r="CE18"/>
  <c r="V9"/>
  <c r="W9"/>
  <c r="X9"/>
  <c r="Y9"/>
  <c r="Z9"/>
  <c r="AA9"/>
  <c r="AB9"/>
  <c r="AC9"/>
  <c r="AD9"/>
  <c r="AE9"/>
  <c r="AF9"/>
  <c r="BV9"/>
  <c r="AK17"/>
  <c r="AO17"/>
  <c r="AS17"/>
  <c r="AW17"/>
  <c r="BA17"/>
  <c r="BE17"/>
  <c r="BI17"/>
  <c r="BM17"/>
  <c r="BQ17"/>
  <c r="BU17"/>
  <c r="BY17"/>
  <c r="CC17"/>
  <c r="CG17"/>
  <c r="AJ17"/>
  <c r="AN17"/>
  <c r="AR17"/>
  <c r="AV17"/>
  <c r="AZ17"/>
  <c r="BD17"/>
  <c r="BH17"/>
  <c r="BL17"/>
  <c r="BP17"/>
  <c r="BT17"/>
  <c r="BX17"/>
  <c r="CB17"/>
  <c r="CF17"/>
  <c r="AH16"/>
  <c r="AL16"/>
  <c r="AP16"/>
  <c r="AT16"/>
  <c r="AX16"/>
  <c r="BB16"/>
  <c r="BF16"/>
  <c r="BJ16"/>
  <c r="BN16"/>
  <c r="BR16"/>
  <c r="BV16"/>
  <c r="BZ16"/>
  <c r="CD16"/>
  <c r="CH16"/>
  <c r="AI16"/>
  <c r="AM16"/>
  <c r="AQ16"/>
  <c r="AU16"/>
  <c r="AY16"/>
  <c r="BC16"/>
  <c r="BG16"/>
  <c r="BK16"/>
  <c r="BS16"/>
  <c r="BW16"/>
  <c r="CA16"/>
  <c r="CE16"/>
  <c r="CD12"/>
  <c r="BV12"/>
  <c r="BN12"/>
  <c r="BF12"/>
  <c r="AX12"/>
  <c r="AP12"/>
  <c r="AH12"/>
  <c r="AM12"/>
  <c r="AQ12"/>
  <c r="AU12"/>
  <c r="AY12"/>
  <c r="BC12"/>
  <c r="BG12"/>
  <c r="BK12"/>
  <c r="BO12"/>
  <c r="BS12"/>
  <c r="BW12"/>
  <c r="CA12"/>
  <c r="CE12"/>
  <c r="AK10"/>
  <c r="AO10"/>
  <c r="AS10"/>
  <c r="AW10"/>
  <c r="BA10"/>
  <c r="BE10"/>
  <c r="BI10"/>
  <c r="BM10"/>
  <c r="BQ10"/>
  <c r="BU10"/>
  <c r="BY10"/>
  <c r="CC10"/>
  <c r="CG10"/>
  <c r="CE8"/>
  <c r="BW8"/>
  <c r="BO8"/>
  <c r="BG8"/>
  <c r="AY8"/>
  <c r="AQ8"/>
  <c r="AH8"/>
  <c r="AL8"/>
  <c r="AP8"/>
  <c r="AT8"/>
  <c r="AX8"/>
  <c r="BB8"/>
  <c r="BF8"/>
  <c r="BJ8"/>
  <c r="BN8"/>
  <c r="BR8"/>
  <c r="BV8"/>
  <c r="BZ8"/>
  <c r="CD8"/>
  <c r="CH8"/>
  <c r="AJ15"/>
  <c r="AR15"/>
  <c r="AZ15"/>
  <c r="BH15"/>
  <c r="BP15"/>
  <c r="BX15"/>
  <c r="AL15"/>
  <c r="AT15"/>
  <c r="BB15"/>
  <c r="BJ15"/>
  <c r="BR15"/>
  <c r="BZ15"/>
  <c r="CD15"/>
  <c r="CH15"/>
  <c r="AI15"/>
  <c r="AQ15"/>
  <c r="AU15"/>
  <c r="AY15"/>
  <c r="BC15"/>
  <c r="BG15"/>
  <c r="BK15"/>
  <c r="BO15"/>
  <c r="BS15"/>
  <c r="BW15"/>
  <c r="CA15"/>
  <c r="CE15"/>
  <c r="AJ11"/>
  <c r="AR11"/>
  <c r="AZ11"/>
  <c r="BH11"/>
  <c r="BP11"/>
  <c r="BX11"/>
  <c r="CF11"/>
  <c r="AL11"/>
  <c r="AT11"/>
  <c r="BB11"/>
  <c r="BJ11"/>
  <c r="BR11"/>
  <c r="BZ11"/>
  <c r="CH11"/>
  <c r="AM11"/>
  <c r="AQ11"/>
  <c r="AU11"/>
  <c r="AY11"/>
  <c r="BC11"/>
  <c r="BG11"/>
  <c r="BK11"/>
  <c r="BO11"/>
  <c r="BS11"/>
  <c r="BW11"/>
  <c r="CA11"/>
  <c r="CE11"/>
  <c r="AI7"/>
  <c r="AM7"/>
  <c r="AQ7"/>
  <c r="AU7"/>
  <c r="AY7"/>
  <c r="BC7"/>
  <c r="BG7"/>
  <c r="BK7"/>
  <c r="BO7"/>
  <c r="BS7"/>
  <c r="BW7"/>
  <c r="CC7"/>
  <c r="AH7"/>
  <c r="AL7"/>
  <c r="AP7"/>
  <c r="AT7"/>
  <c r="AX7"/>
  <c r="BB7"/>
  <c r="BF7"/>
  <c r="BJ7"/>
  <c r="BN7"/>
  <c r="BR7"/>
  <c r="BV7"/>
  <c r="CA7"/>
  <c r="BZ7"/>
  <c r="CD7"/>
  <c r="CH7"/>
  <c r="AK6"/>
  <c r="AO6"/>
  <c r="AS6"/>
  <c r="AW6"/>
  <c r="BA6"/>
  <c r="BE6"/>
  <c r="BI6"/>
  <c r="BM6"/>
  <c r="BQ6"/>
  <c r="BU6"/>
  <c r="BY6"/>
  <c r="CC6"/>
  <c r="CG6"/>
  <c r="AK5"/>
  <c r="AO5"/>
  <c r="AS5"/>
  <c r="AW5"/>
  <c r="BA5"/>
  <c r="BE5"/>
  <c r="BI5"/>
  <c r="BM5"/>
  <c r="BQ5"/>
  <c r="BU5"/>
  <c r="BY5"/>
  <c r="CC5"/>
  <c r="CG5"/>
  <c r="AK13"/>
  <c r="AO13"/>
  <c r="AS13"/>
  <c r="AW13"/>
  <c r="BA13"/>
  <c r="BE13"/>
  <c r="BI13"/>
  <c r="BM13"/>
  <c r="BQ13"/>
  <c r="BU13"/>
  <c r="BY13"/>
  <c r="CC13"/>
  <c r="CG13"/>
  <c r="AN35" i="1"/>
  <c r="AA34"/>
  <c r="BK34"/>
  <c r="X34"/>
  <c r="X72"/>
  <c r="F4" i="9"/>
  <c r="BL9" i="4"/>
  <c r="BT9"/>
  <c r="AP9"/>
  <c r="AV9"/>
  <c r="BF9"/>
  <c r="BD9"/>
  <c r="BN9"/>
  <c r="CB9"/>
  <c r="AH9"/>
  <c r="AN9"/>
  <c r="AX9"/>
  <c r="BH12" i="1"/>
  <c r="BQ66"/>
  <c r="CG66"/>
  <c r="BA66"/>
  <c r="BE42"/>
  <c r="CB27"/>
  <c r="AV27"/>
  <c r="BN40"/>
  <c r="AO9"/>
  <c r="AW9"/>
  <c r="BE9"/>
  <c r="BQ9"/>
  <c r="BY9"/>
  <c r="CG9"/>
  <c r="AN9"/>
  <c r="AV9"/>
  <c r="BD9"/>
  <c r="BL9"/>
  <c r="BT9"/>
  <c r="CB9"/>
  <c r="CJ9"/>
  <c r="AT22"/>
  <c r="BB22"/>
  <c r="BJ22"/>
  <c r="BR22"/>
  <c r="BZ22"/>
  <c r="CH22"/>
  <c r="AO22"/>
  <c r="AW22"/>
  <c r="BE22"/>
  <c r="BQ22"/>
  <c r="BY22"/>
  <c r="CG22"/>
  <c r="BP40"/>
  <c r="AR40"/>
  <c r="CE40"/>
  <c r="AN22"/>
  <c r="BD22"/>
  <c r="BT22"/>
  <c r="CJ22"/>
  <c r="AY22"/>
  <c r="BK22"/>
  <c r="CA22"/>
  <c r="BH22"/>
  <c r="BV51"/>
  <c r="BD51"/>
  <c r="AW11"/>
  <c r="BU44"/>
  <c r="BX40"/>
  <c r="CD40"/>
  <c r="AX40"/>
  <c r="BO40"/>
  <c r="BC22"/>
  <c r="CC60"/>
  <c r="CK42"/>
  <c r="BU42"/>
  <c r="AO42"/>
  <c r="BJ42"/>
  <c r="BB42"/>
  <c r="CJ27"/>
  <c r="BT27"/>
  <c r="BD27"/>
  <c r="AN27"/>
  <c r="BU27"/>
  <c r="BA27"/>
  <c r="CL40"/>
  <c r="BV40"/>
  <c r="BF40"/>
  <c r="CM40"/>
  <c r="BW40"/>
  <c r="BA40"/>
  <c r="BL38"/>
  <c r="BD38"/>
  <c r="CJ36"/>
  <c r="BF36"/>
  <c r="BA51"/>
  <c r="AN11"/>
  <c r="CJ51"/>
  <c r="BW51"/>
  <c r="CC11"/>
  <c r="BR11"/>
  <c r="BQ7"/>
  <c r="AO44"/>
  <c r="BM60"/>
  <c r="BY66"/>
  <c r="BI66"/>
  <c r="AS66"/>
  <c r="BQ36"/>
  <c r="AV7"/>
  <c r="BY56"/>
  <c r="CK60"/>
  <c r="BU60"/>
  <c r="BE60"/>
  <c r="BY70"/>
  <c r="BQ58"/>
  <c r="BT36"/>
  <c r="CL36"/>
  <c r="CG36"/>
  <c r="BA36"/>
  <c r="BR9"/>
  <c r="CD9"/>
  <c r="AT47"/>
  <c r="BD31"/>
  <c r="CK44"/>
  <c r="BE44"/>
  <c r="BZ44"/>
  <c r="AS70"/>
  <c r="CG58"/>
  <c r="BA58"/>
  <c r="CF27"/>
  <c r="BX27"/>
  <c r="BP27"/>
  <c r="BH27"/>
  <c r="AZ27"/>
  <c r="AR27"/>
  <c r="CK27"/>
  <c r="CC27"/>
  <c r="BM27"/>
  <c r="BI27"/>
  <c r="AS27"/>
  <c r="CJ40"/>
  <c r="CB40"/>
  <c r="BT40"/>
  <c r="BL40"/>
  <c r="BD40"/>
  <c r="AV40"/>
  <c r="AN40"/>
  <c r="CH40"/>
  <c r="BZ40"/>
  <c r="BR40"/>
  <c r="BJ40"/>
  <c r="BB40"/>
  <c r="AT40"/>
  <c r="CI40"/>
  <c r="CA40"/>
  <c r="BS40"/>
  <c r="BI40"/>
  <c r="AS40"/>
  <c r="BQ62"/>
  <c r="CB36"/>
  <c r="BL36"/>
  <c r="AZ36"/>
  <c r="BV36"/>
  <c r="AP36"/>
  <c r="BY36"/>
  <c r="BI36"/>
  <c r="AS36"/>
  <c r="CM9"/>
  <c r="BS9"/>
  <c r="AU22"/>
  <c r="AN47"/>
  <c r="CD47"/>
  <c r="BO47"/>
  <c r="CC54"/>
  <c r="CM15"/>
  <c r="CC44"/>
  <c r="BM44"/>
  <c r="AW44"/>
  <c r="CH44"/>
  <c r="BR44"/>
  <c r="BI70"/>
  <c r="CE70"/>
  <c r="CK66"/>
  <c r="CC66"/>
  <c r="BU66"/>
  <c r="BM66"/>
  <c r="BE66"/>
  <c r="AW66"/>
  <c r="AO66"/>
  <c r="BY58"/>
  <c r="BI58"/>
  <c r="AS58"/>
  <c r="CG42"/>
  <c r="BY42"/>
  <c r="BM42"/>
  <c r="AW42"/>
  <c r="CH42"/>
  <c r="BR42"/>
  <c r="AT42"/>
  <c r="AP40"/>
  <c r="CK40"/>
  <c r="CG40"/>
  <c r="CC40"/>
  <c r="BY40"/>
  <c r="BU40"/>
  <c r="BQ40"/>
  <c r="BM40"/>
  <c r="BE40"/>
  <c r="AW40"/>
  <c r="AO40"/>
  <c r="BQ68"/>
  <c r="BZ38"/>
  <c r="BQ38"/>
  <c r="AR22"/>
  <c r="CM22"/>
  <c r="BP22"/>
  <c r="BT15"/>
  <c r="AB34"/>
  <c r="BI47"/>
  <c r="BP47"/>
  <c r="BT11"/>
  <c r="CE11"/>
  <c r="BM11"/>
  <c r="CH11"/>
  <c r="BB11"/>
  <c r="BN47"/>
  <c r="CE47"/>
  <c r="AY47"/>
  <c r="BI56"/>
  <c r="CJ31"/>
  <c r="BY31"/>
  <c r="BG15"/>
  <c r="AU15"/>
  <c r="AM15"/>
  <c r="CG44"/>
  <c r="BY44"/>
  <c r="BQ44"/>
  <c r="BI44"/>
  <c r="BA44"/>
  <c r="AS44"/>
  <c r="CL44"/>
  <c r="CD44"/>
  <c r="BV44"/>
  <c r="BN44"/>
  <c r="CG60"/>
  <c r="BY60"/>
  <c r="BQ60"/>
  <c r="BI60"/>
  <c r="BA60"/>
  <c r="AS60"/>
  <c r="AO60"/>
  <c r="CM42"/>
  <c r="CI42"/>
  <c r="CE42"/>
  <c r="CA42"/>
  <c r="BW42"/>
  <c r="BQ42"/>
  <c r="BI42"/>
  <c r="BA42"/>
  <c r="AS42"/>
  <c r="CL42"/>
  <c r="CD42"/>
  <c r="BV42"/>
  <c r="BN42"/>
  <c r="AX42"/>
  <c r="AP42"/>
  <c r="CL27"/>
  <c r="CH27"/>
  <c r="CD27"/>
  <c r="BZ27"/>
  <c r="BV27"/>
  <c r="BR27"/>
  <c r="BN27"/>
  <c r="BJ27"/>
  <c r="BF27"/>
  <c r="BB27"/>
  <c r="AX27"/>
  <c r="AT27"/>
  <c r="AP27"/>
  <c r="CM27"/>
  <c r="CI27"/>
  <c r="CE27"/>
  <c r="BY27"/>
  <c r="BQ27"/>
  <c r="BE27"/>
  <c r="AW27"/>
  <c r="AO27"/>
  <c r="CG62"/>
  <c r="BA62"/>
  <c r="AT38"/>
  <c r="CG38"/>
  <c r="BA38"/>
  <c r="AM22"/>
  <c r="BX22"/>
  <c r="BO22"/>
  <c r="BW22"/>
  <c r="CF22"/>
  <c r="AZ22"/>
  <c r="CG51"/>
  <c r="BD11"/>
  <c r="CJ11"/>
  <c r="BO11"/>
  <c r="BT51"/>
  <c r="CM51"/>
  <c r="BG51"/>
  <c r="CK11"/>
  <c r="BU11"/>
  <c r="BE11"/>
  <c r="AO11"/>
  <c r="BZ11"/>
  <c r="BJ11"/>
  <c r="AT11"/>
  <c r="AQ7"/>
  <c r="CG7"/>
  <c r="BL7"/>
  <c r="CG56"/>
  <c r="BQ56"/>
  <c r="BA56"/>
  <c r="BM54"/>
  <c r="BT31"/>
  <c r="AN31"/>
  <c r="BI31"/>
  <c r="BW15"/>
  <c r="CJ15"/>
  <c r="BD15"/>
  <c r="AB29"/>
  <c r="AC52"/>
  <c r="AC20"/>
  <c r="CM60"/>
  <c r="CI60"/>
  <c r="CE60"/>
  <c r="CA60"/>
  <c r="BW60"/>
  <c r="BS60"/>
  <c r="BO60"/>
  <c r="BK60"/>
  <c r="BG60"/>
  <c r="BC60"/>
  <c r="AY60"/>
  <c r="AU60"/>
  <c r="AM60"/>
  <c r="CL60"/>
  <c r="BF60"/>
  <c r="BS42"/>
  <c r="BO42"/>
  <c r="BK42"/>
  <c r="BG42"/>
  <c r="BC42"/>
  <c r="AY42"/>
  <c r="AU42"/>
  <c r="AQ42"/>
  <c r="AM42"/>
  <c r="CJ42"/>
  <c r="CF42"/>
  <c r="CB42"/>
  <c r="BX42"/>
  <c r="BT42"/>
  <c r="BP42"/>
  <c r="BL42"/>
  <c r="BH42"/>
  <c r="BD42"/>
  <c r="AZ42"/>
  <c r="AV42"/>
  <c r="AR42"/>
  <c r="AN42"/>
  <c r="CA27"/>
  <c r="BW27"/>
  <c r="BS27"/>
  <c r="BO27"/>
  <c r="BG27"/>
  <c r="BC27"/>
  <c r="AY27"/>
  <c r="AU27"/>
  <c r="AQ27"/>
  <c r="AM27"/>
  <c r="BK40"/>
  <c r="BG40"/>
  <c r="BC40"/>
  <c r="AY40"/>
  <c r="AU40"/>
  <c r="AQ40"/>
  <c r="AM40"/>
  <c r="CG68"/>
  <c r="BA68"/>
  <c r="CL23"/>
  <c r="AT23"/>
  <c r="BO23"/>
  <c r="AT9"/>
  <c r="AX9"/>
  <c r="AQ9"/>
  <c r="BV60"/>
  <c r="AP60"/>
  <c r="BV23"/>
  <c r="BJ23"/>
  <c r="CE23"/>
  <c r="AY23"/>
  <c r="CD66"/>
  <c r="BN66"/>
  <c r="BF66"/>
  <c r="AP66"/>
  <c r="AS47"/>
  <c r="BY47"/>
  <c r="BD47"/>
  <c r="CF47"/>
  <c r="AV11"/>
  <c r="BL11"/>
  <c r="CB11"/>
  <c r="AQ11"/>
  <c r="BG11"/>
  <c r="BW11"/>
  <c r="CM11"/>
  <c r="CG11"/>
  <c r="BY11"/>
  <c r="BQ11"/>
  <c r="BI11"/>
  <c r="BA11"/>
  <c r="AS11"/>
  <c r="CL11"/>
  <c r="CD11"/>
  <c r="BV11"/>
  <c r="BN11"/>
  <c r="BF11"/>
  <c r="AX11"/>
  <c r="AP11"/>
  <c r="CL47"/>
  <c r="BV47"/>
  <c r="BB47"/>
  <c r="CM47"/>
  <c r="BW47"/>
  <c r="BG47"/>
  <c r="AQ47"/>
  <c r="CK54"/>
  <c r="BU54"/>
  <c r="BE54"/>
  <c r="CB31"/>
  <c r="BL31"/>
  <c r="AV31"/>
  <c r="CG31"/>
  <c r="BQ31"/>
  <c r="BA31"/>
  <c r="CE15"/>
  <c r="BO15"/>
  <c r="AV15"/>
  <c r="CB15"/>
  <c r="BL15"/>
  <c r="AP15"/>
  <c r="CD60"/>
  <c r="BN60"/>
  <c r="AX60"/>
  <c r="CG70"/>
  <c r="BQ70"/>
  <c r="BA70"/>
  <c r="CM70"/>
  <c r="BW70"/>
  <c r="BG70"/>
  <c r="AQ70"/>
  <c r="CM66"/>
  <c r="CI66"/>
  <c r="CE66"/>
  <c r="CA66"/>
  <c r="BW66"/>
  <c r="BS66"/>
  <c r="BO66"/>
  <c r="BK66"/>
  <c r="BG66"/>
  <c r="BC66"/>
  <c r="AY66"/>
  <c r="AU66"/>
  <c r="AQ66"/>
  <c r="AM66"/>
  <c r="CL66"/>
  <c r="BV66"/>
  <c r="AX66"/>
  <c r="CK58"/>
  <c r="CC58"/>
  <c r="BU58"/>
  <c r="BM58"/>
  <c r="BE58"/>
  <c r="AW58"/>
  <c r="AO58"/>
  <c r="BY68"/>
  <c r="BI68"/>
  <c r="AS68"/>
  <c r="BY62"/>
  <c r="BI62"/>
  <c r="AS62"/>
  <c r="BJ38"/>
  <c r="CB38"/>
  <c r="AN38"/>
  <c r="BY38"/>
  <c r="BI38"/>
  <c r="AS38"/>
  <c r="CD23"/>
  <c r="BB23"/>
  <c r="CM23"/>
  <c r="BW23"/>
  <c r="BG23"/>
  <c r="AQ23"/>
  <c r="CF36"/>
  <c r="BX36"/>
  <c r="BP36"/>
  <c r="AR36"/>
  <c r="CD36"/>
  <c r="BN36"/>
  <c r="AX36"/>
  <c r="CK36"/>
  <c r="CC36"/>
  <c r="BU36"/>
  <c r="BM36"/>
  <c r="BE36"/>
  <c r="AW36"/>
  <c r="AO36"/>
  <c r="BW9"/>
  <c r="BB9"/>
  <c r="CH9"/>
  <c r="BO9"/>
  <c r="BZ9"/>
  <c r="BN9"/>
  <c r="CI9"/>
  <c r="BG9"/>
  <c r="AU9"/>
  <c r="AC18"/>
  <c r="AC16"/>
  <c r="AM51"/>
  <c r="BQ51"/>
  <c r="AX51"/>
  <c r="CL51"/>
  <c r="BA47"/>
  <c r="BQ47"/>
  <c r="CG47"/>
  <c r="AV47"/>
  <c r="BH47"/>
  <c r="BX47"/>
  <c r="CB51"/>
  <c r="BL51"/>
  <c r="AV51"/>
  <c r="CE51"/>
  <c r="BO51"/>
  <c r="AY51"/>
  <c r="BG7"/>
  <c r="BY7"/>
  <c r="AN7"/>
  <c r="BD7"/>
  <c r="BT7"/>
  <c r="CJ7"/>
  <c r="CH47"/>
  <c r="BZ47"/>
  <c r="BR47"/>
  <c r="BJ47"/>
  <c r="AX47"/>
  <c r="AP47"/>
  <c r="CI47"/>
  <c r="CA47"/>
  <c r="BS47"/>
  <c r="BK47"/>
  <c r="BC47"/>
  <c r="AU47"/>
  <c r="AM47"/>
  <c r="BM7"/>
  <c r="CK56"/>
  <c r="CC56"/>
  <c r="BU56"/>
  <c r="BM56"/>
  <c r="BE56"/>
  <c r="AW56"/>
  <c r="CG54"/>
  <c r="BY54"/>
  <c r="BQ54"/>
  <c r="BI54"/>
  <c r="BA54"/>
  <c r="CF31"/>
  <c r="BX31"/>
  <c r="BP31"/>
  <c r="BH31"/>
  <c r="AZ31"/>
  <c r="AR31"/>
  <c r="CK31"/>
  <c r="CC31"/>
  <c r="BU31"/>
  <c r="BM31"/>
  <c r="BE31"/>
  <c r="AW31"/>
  <c r="CI15"/>
  <c r="CA15"/>
  <c r="BS15"/>
  <c r="BK15"/>
  <c r="BC15"/>
  <c r="AN15"/>
  <c r="CF15"/>
  <c r="BX15"/>
  <c r="BP15"/>
  <c r="BH15"/>
  <c r="AX15"/>
  <c r="AY15"/>
  <c r="CK14"/>
  <c r="BU14"/>
  <c r="BE14"/>
  <c r="AO14"/>
  <c r="CA14"/>
  <c r="BK14"/>
  <c r="AU14"/>
  <c r="AM14"/>
  <c r="CF14"/>
  <c r="BX14"/>
  <c r="BP14"/>
  <c r="BH14"/>
  <c r="AZ14"/>
  <c r="AR14"/>
  <c r="BE47"/>
  <c r="CK47"/>
  <c r="BT47"/>
  <c r="BP11"/>
  <c r="AU11"/>
  <c r="CA11"/>
  <c r="CH60"/>
  <c r="BZ60"/>
  <c r="BR60"/>
  <c r="BJ60"/>
  <c r="BB60"/>
  <c r="AT60"/>
  <c r="CK70"/>
  <c r="CC70"/>
  <c r="BU70"/>
  <c r="BM70"/>
  <c r="BE70"/>
  <c r="AW70"/>
  <c r="AO70"/>
  <c r="CI70"/>
  <c r="CA70"/>
  <c r="BS70"/>
  <c r="BK70"/>
  <c r="BC70"/>
  <c r="AU70"/>
  <c r="AM70"/>
  <c r="CL70"/>
  <c r="CD70"/>
  <c r="BV70"/>
  <c r="BN70"/>
  <c r="BF70"/>
  <c r="AX70"/>
  <c r="AP70"/>
  <c r="CH66"/>
  <c r="BZ66"/>
  <c r="BR66"/>
  <c r="BB66"/>
  <c r="AT66"/>
  <c r="CM58"/>
  <c r="CI58"/>
  <c r="CE58"/>
  <c r="CA58"/>
  <c r="BW58"/>
  <c r="BS58"/>
  <c r="BO58"/>
  <c r="BK58"/>
  <c r="BG58"/>
  <c r="BC58"/>
  <c r="AY58"/>
  <c r="AU58"/>
  <c r="AQ58"/>
  <c r="AM58"/>
  <c r="CL58"/>
  <c r="CD58"/>
  <c r="BV58"/>
  <c r="BN58"/>
  <c r="BF58"/>
  <c r="AX58"/>
  <c r="AP58"/>
  <c r="AB33"/>
  <c r="AB25"/>
  <c r="AB64"/>
  <c r="CK68"/>
  <c r="CC68"/>
  <c r="BU68"/>
  <c r="BM68"/>
  <c r="BE68"/>
  <c r="AW68"/>
  <c r="CC14"/>
  <c r="BM14"/>
  <c r="AW14"/>
  <c r="CI14"/>
  <c r="BS14"/>
  <c r="BC14"/>
  <c r="CJ14"/>
  <c r="CB14"/>
  <c r="BT14"/>
  <c r="BL14"/>
  <c r="BD14"/>
  <c r="AV14"/>
  <c r="AN14"/>
  <c r="BU47"/>
  <c r="AZ47"/>
  <c r="CJ47"/>
  <c r="CF11"/>
  <c r="BK11"/>
  <c r="CH70"/>
  <c r="BZ70"/>
  <c r="BR70"/>
  <c r="BJ70"/>
  <c r="BB70"/>
  <c r="AT70"/>
  <c r="CH58"/>
  <c r="BZ58"/>
  <c r="BR58"/>
  <c r="BJ58"/>
  <c r="BB58"/>
  <c r="CM68"/>
  <c r="CI68"/>
  <c r="CE68"/>
  <c r="CA68"/>
  <c r="BW68"/>
  <c r="BS68"/>
  <c r="BO68"/>
  <c r="BK68"/>
  <c r="BG68"/>
  <c r="BC68"/>
  <c r="AY68"/>
  <c r="AU68"/>
  <c r="AQ68"/>
  <c r="AM68"/>
  <c r="CL68"/>
  <c r="CD68"/>
  <c r="CK62"/>
  <c r="CC62"/>
  <c r="BU62"/>
  <c r="BM62"/>
  <c r="BE62"/>
  <c r="AW62"/>
  <c r="AO62"/>
  <c r="CM46"/>
  <c r="CE46"/>
  <c r="BW46"/>
  <c r="BO46"/>
  <c r="BG46"/>
  <c r="AY46"/>
  <c r="AQ46"/>
  <c r="CJ46"/>
  <c r="CB46"/>
  <c r="BT46"/>
  <c r="BL46"/>
  <c r="BD46"/>
  <c r="AV46"/>
  <c r="AR46"/>
  <c r="CH38"/>
  <c r="BR38"/>
  <c r="BB38"/>
  <c r="CJ38"/>
  <c r="BT38"/>
  <c r="AV38"/>
  <c r="CK38"/>
  <c r="CC38"/>
  <c r="BU38"/>
  <c r="BM38"/>
  <c r="BE38"/>
  <c r="AW38"/>
  <c r="AO38"/>
  <c r="CH23"/>
  <c r="BZ23"/>
  <c r="BR23"/>
  <c r="BN23"/>
  <c r="BF23"/>
  <c r="AX23"/>
  <c r="AP23"/>
  <c r="CI23"/>
  <c r="CA23"/>
  <c r="BS23"/>
  <c r="BK23"/>
  <c r="BC23"/>
  <c r="AU23"/>
  <c r="AM23"/>
  <c r="CM8"/>
  <c r="CE8"/>
  <c r="BW8"/>
  <c r="BO8"/>
  <c r="BG8"/>
  <c r="AY8"/>
  <c r="AQ8"/>
  <c r="CJ8"/>
  <c r="CB8"/>
  <c r="BT8"/>
  <c r="BL8"/>
  <c r="BD8"/>
  <c r="AV8"/>
  <c r="AR8"/>
  <c r="CL21"/>
  <c r="CD21"/>
  <c r="AC53"/>
  <c r="CE9"/>
  <c r="BJ9"/>
  <c r="CL9"/>
  <c r="BV9"/>
  <c r="BF9"/>
  <c r="AP9"/>
  <c r="CA9"/>
  <c r="BK9"/>
  <c r="AY9"/>
  <c r="BC9"/>
  <c r="AM9"/>
  <c r="AC67"/>
  <c r="CH68"/>
  <c r="CI46"/>
  <c r="CA46"/>
  <c r="BS46"/>
  <c r="BK46"/>
  <c r="BC46"/>
  <c r="AU46"/>
  <c r="AM46"/>
  <c r="CF46"/>
  <c r="BX46"/>
  <c r="BP46"/>
  <c r="BH46"/>
  <c r="AZ46"/>
  <c r="AN46"/>
  <c r="CI8"/>
  <c r="CA8"/>
  <c r="BS8"/>
  <c r="BK8"/>
  <c r="BC8"/>
  <c r="AU8"/>
  <c r="AM8"/>
  <c r="CF8"/>
  <c r="BX8"/>
  <c r="BP8"/>
  <c r="BH8"/>
  <c r="AZ8"/>
  <c r="AN8"/>
  <c r="CH21"/>
  <c r="BZ21"/>
  <c r="AP51"/>
  <c r="AS56"/>
  <c r="AO56"/>
  <c r="CF56"/>
  <c r="BX56"/>
  <c r="BL56"/>
  <c r="BD56"/>
  <c r="AV56"/>
  <c r="AN56"/>
  <c r="CB54"/>
  <c r="BP54"/>
  <c r="BH54"/>
  <c r="AV54"/>
  <c r="AO31"/>
  <c r="BE51"/>
  <c r="BB51"/>
  <c r="AC30"/>
  <c r="AC41"/>
  <c r="CA7"/>
  <c r="AX7"/>
  <c r="BV7"/>
  <c r="CK50"/>
  <c r="CI50"/>
  <c r="BU50"/>
  <c r="BI50"/>
  <c r="BA50"/>
  <c r="AO50"/>
  <c r="CD50"/>
  <c r="BV50"/>
  <c r="BJ50"/>
  <c r="AX50"/>
  <c r="AP50"/>
  <c r="CC19"/>
  <c r="BQ19"/>
  <c r="BE19"/>
  <c r="AS19"/>
  <c r="CL19"/>
  <c r="BZ19"/>
  <c r="BN19"/>
  <c r="CF12"/>
  <c r="BT12"/>
  <c r="BL12"/>
  <c r="BD12"/>
  <c r="AV12"/>
  <c r="CK12"/>
  <c r="CC12"/>
  <c r="BQ12"/>
  <c r="BI12"/>
  <c r="BA12"/>
  <c r="AS12"/>
  <c r="AO12"/>
  <c r="CK48"/>
  <c r="BY48"/>
  <c r="BM48"/>
  <c r="BA48"/>
  <c r="AO48"/>
  <c r="CD48"/>
  <c r="BR48"/>
  <c r="AX48"/>
  <c r="CG17"/>
  <c r="BQ17"/>
  <c r="BA17"/>
  <c r="CD17"/>
  <c r="BX10"/>
  <c r="BL10"/>
  <c r="AZ10"/>
  <c r="CE10"/>
  <c r="BS10"/>
  <c r="BG10"/>
  <c r="AP10"/>
  <c r="BZ68"/>
  <c r="BV68"/>
  <c r="BR68"/>
  <c r="BN68"/>
  <c r="BJ68"/>
  <c r="BF68"/>
  <c r="BB68"/>
  <c r="AX68"/>
  <c r="AT68"/>
  <c r="AP68"/>
  <c r="CM62"/>
  <c r="CI62"/>
  <c r="CE62"/>
  <c r="CA62"/>
  <c r="BW62"/>
  <c r="BS62"/>
  <c r="BO62"/>
  <c r="BK62"/>
  <c r="BG62"/>
  <c r="BC62"/>
  <c r="AY62"/>
  <c r="AU62"/>
  <c r="AQ62"/>
  <c r="AM62"/>
  <c r="CL62"/>
  <c r="CH62"/>
  <c r="CD62"/>
  <c r="BZ62"/>
  <c r="BV62"/>
  <c r="BR62"/>
  <c r="BN62"/>
  <c r="BJ62"/>
  <c r="BB62"/>
  <c r="AX62"/>
  <c r="AT62"/>
  <c r="AP62"/>
  <c r="CK46"/>
  <c r="CG46"/>
  <c r="CC46"/>
  <c r="BY46"/>
  <c r="BU46"/>
  <c r="BQ46"/>
  <c r="BM46"/>
  <c r="BI46"/>
  <c r="BE46"/>
  <c r="BA46"/>
  <c r="AW46"/>
  <c r="AS46"/>
  <c r="AO46"/>
  <c r="CL46"/>
  <c r="CH46"/>
  <c r="CD46"/>
  <c r="BZ46"/>
  <c r="BV46"/>
  <c r="BR46"/>
  <c r="BN46"/>
  <c r="BJ46"/>
  <c r="BF46"/>
  <c r="BB46"/>
  <c r="AX46"/>
  <c r="AP46"/>
  <c r="CL38"/>
  <c r="CD38"/>
  <c r="BV38"/>
  <c r="BN38"/>
  <c r="BF38"/>
  <c r="AX38"/>
  <c r="AP38"/>
  <c r="CF38"/>
  <c r="BX38"/>
  <c r="BP38"/>
  <c r="AZ38"/>
  <c r="AR38"/>
  <c r="CM38"/>
  <c r="CI38"/>
  <c r="CE38"/>
  <c r="CA38"/>
  <c r="BW38"/>
  <c r="BS38"/>
  <c r="BO38"/>
  <c r="BK38"/>
  <c r="BG38"/>
  <c r="BC38"/>
  <c r="AY38"/>
  <c r="AU38"/>
  <c r="AQ38"/>
  <c r="AM38"/>
  <c r="CJ23"/>
  <c r="CF23"/>
  <c r="CB23"/>
  <c r="BX23"/>
  <c r="BT23"/>
  <c r="BL23"/>
  <c r="BH23"/>
  <c r="BD23"/>
  <c r="AZ23"/>
  <c r="AV23"/>
  <c r="AR23"/>
  <c r="AN23"/>
  <c r="CK23"/>
  <c r="CG23"/>
  <c r="CC23"/>
  <c r="BY23"/>
  <c r="BU23"/>
  <c r="BQ23"/>
  <c r="BM23"/>
  <c r="BI23"/>
  <c r="BE23"/>
  <c r="BA23"/>
  <c r="AW23"/>
  <c r="AS23"/>
  <c r="AO23"/>
  <c r="CK8"/>
  <c r="CG8"/>
  <c r="CC8"/>
  <c r="BY8"/>
  <c r="BU8"/>
  <c r="BQ8"/>
  <c r="BM8"/>
  <c r="BI8"/>
  <c r="BE8"/>
  <c r="BA8"/>
  <c r="AW8"/>
  <c r="AS8"/>
  <c r="AO8"/>
  <c r="CL8"/>
  <c r="CH8"/>
  <c r="CD8"/>
  <c r="BZ8"/>
  <c r="BV8"/>
  <c r="BR8"/>
  <c r="BN8"/>
  <c r="BJ8"/>
  <c r="BF8"/>
  <c r="BB8"/>
  <c r="AX8"/>
  <c r="AP8"/>
  <c r="BD36"/>
  <c r="AV36"/>
  <c r="AN36"/>
  <c r="CH36"/>
  <c r="BZ36"/>
  <c r="BR36"/>
  <c r="BJ36"/>
  <c r="BB36"/>
  <c r="AT36"/>
  <c r="CM36"/>
  <c r="CI36"/>
  <c r="CE36"/>
  <c r="CA36"/>
  <c r="BW36"/>
  <c r="BS36"/>
  <c r="BO36"/>
  <c r="BK36"/>
  <c r="BG36"/>
  <c r="BC36"/>
  <c r="AY36"/>
  <c r="AU36"/>
  <c r="AQ36"/>
  <c r="AM36"/>
  <c r="CJ21"/>
  <c r="CF21"/>
  <c r="CB21"/>
  <c r="BX21"/>
  <c r="BT21"/>
  <c r="BP21"/>
  <c r="BL21"/>
  <c r="BH21"/>
  <c r="BD21"/>
  <c r="AZ21"/>
  <c r="AV21"/>
  <c r="AR21"/>
  <c r="AN21"/>
  <c r="CK21"/>
  <c r="CG21"/>
  <c r="CC21"/>
  <c r="BY21"/>
  <c r="BU21"/>
  <c r="BQ21"/>
  <c r="BM21"/>
  <c r="BI21"/>
  <c r="BE21"/>
  <c r="BA21"/>
  <c r="AW21"/>
  <c r="AS21"/>
  <c r="AO21"/>
  <c r="AQ51"/>
  <c r="AM7"/>
  <c r="BA7"/>
  <c r="AS7"/>
  <c r="CJ56"/>
  <c r="CB56"/>
  <c r="BT56"/>
  <c r="BP56"/>
  <c r="BH56"/>
  <c r="AZ56"/>
  <c r="AW54"/>
  <c r="AS54"/>
  <c r="AO54"/>
  <c r="CJ54"/>
  <c r="CF54"/>
  <c r="BX54"/>
  <c r="BT54"/>
  <c r="BL54"/>
  <c r="BD54"/>
  <c r="AZ54"/>
  <c r="AN54"/>
  <c r="AX44"/>
  <c r="AT44"/>
  <c r="AP44"/>
  <c r="BU51"/>
  <c r="CK51"/>
  <c r="BR51"/>
  <c r="CH51"/>
  <c r="AC26"/>
  <c r="BC7"/>
  <c r="BS7"/>
  <c r="CI7"/>
  <c r="AP7"/>
  <c r="BF7"/>
  <c r="BN7"/>
  <c r="CD7"/>
  <c r="CL7"/>
  <c r="AD6"/>
  <c r="CC50"/>
  <c r="BY50"/>
  <c r="BQ50"/>
  <c r="BM50"/>
  <c r="BE50"/>
  <c r="AW50"/>
  <c r="AS50"/>
  <c r="CL50"/>
  <c r="CH50"/>
  <c r="BZ50"/>
  <c r="BR50"/>
  <c r="BN50"/>
  <c r="BF50"/>
  <c r="BB50"/>
  <c r="AT50"/>
  <c r="CK19"/>
  <c r="CG19"/>
  <c r="BY19"/>
  <c r="BU19"/>
  <c r="BM19"/>
  <c r="BI19"/>
  <c r="BA19"/>
  <c r="AW19"/>
  <c r="AO19"/>
  <c r="CH19"/>
  <c r="CD19"/>
  <c r="BV19"/>
  <c r="BR19"/>
  <c r="BJ19"/>
  <c r="BF19"/>
  <c r="BB19"/>
  <c r="AX19"/>
  <c r="AP19"/>
  <c r="CJ12"/>
  <c r="CB12"/>
  <c r="BX12"/>
  <c r="BP12"/>
  <c r="AZ12"/>
  <c r="AR12"/>
  <c r="AN12"/>
  <c r="CG12"/>
  <c r="BY12"/>
  <c r="BU12"/>
  <c r="BM12"/>
  <c r="BE12"/>
  <c r="AW12"/>
  <c r="CG48"/>
  <c r="CC48"/>
  <c r="BU48"/>
  <c r="BQ48"/>
  <c r="BI48"/>
  <c r="BE48"/>
  <c r="AW48"/>
  <c r="AS48"/>
  <c r="CL48"/>
  <c r="CH48"/>
  <c r="BZ48"/>
  <c r="BV48"/>
  <c r="BN48"/>
  <c r="BJ48"/>
  <c r="BF48"/>
  <c r="BB48"/>
  <c r="AT48"/>
  <c r="AP48"/>
  <c r="CK17"/>
  <c r="CC17"/>
  <c r="BY17"/>
  <c r="BU17"/>
  <c r="BM17"/>
  <c r="BI17"/>
  <c r="BE17"/>
  <c r="AW17"/>
  <c r="AS17"/>
  <c r="AO17"/>
  <c r="CL17"/>
  <c r="CH17"/>
  <c r="BZ17"/>
  <c r="BV17"/>
  <c r="BR17"/>
  <c r="BN17"/>
  <c r="BJ17"/>
  <c r="BF17"/>
  <c r="BB17"/>
  <c r="AX17"/>
  <c r="AT17"/>
  <c r="AP17"/>
  <c r="CJ10"/>
  <c r="CF10"/>
  <c r="CB10"/>
  <c r="BT10"/>
  <c r="BP10"/>
  <c r="BH10"/>
  <c r="BD10"/>
  <c r="CM10"/>
  <c r="CI10"/>
  <c r="CA10"/>
  <c r="BW10"/>
  <c r="BO10"/>
  <c r="BK10"/>
  <c r="BC10"/>
  <c r="AY10"/>
  <c r="AW10"/>
  <c r="AS10"/>
  <c r="AO10"/>
  <c r="AT10"/>
  <c r="AS51"/>
  <c r="BI51"/>
  <c r="BY51"/>
  <c r="AN51"/>
  <c r="BN51"/>
  <c r="CD51"/>
  <c r="CF51"/>
  <c r="BX51"/>
  <c r="BP51"/>
  <c r="BH51"/>
  <c r="AZ51"/>
  <c r="AR51"/>
  <c r="CI51"/>
  <c r="CA51"/>
  <c r="BS51"/>
  <c r="BK51"/>
  <c r="BC51"/>
  <c r="AU51"/>
  <c r="AO51"/>
  <c r="AY7"/>
  <c r="BK7"/>
  <c r="BU7"/>
  <c r="CC7"/>
  <c r="CK7"/>
  <c r="AR7"/>
  <c r="AZ7"/>
  <c r="BH7"/>
  <c r="BP7"/>
  <c r="BX7"/>
  <c r="CF7"/>
  <c r="BE7"/>
  <c r="AW7"/>
  <c r="AO7"/>
  <c r="CM56"/>
  <c r="CI56"/>
  <c r="CE56"/>
  <c r="CA56"/>
  <c r="BW56"/>
  <c r="BS56"/>
  <c r="BO56"/>
  <c r="BK56"/>
  <c r="BG56"/>
  <c r="BC56"/>
  <c r="AY56"/>
  <c r="AU56"/>
  <c r="AQ56"/>
  <c r="AM56"/>
  <c r="CL56"/>
  <c r="CH56"/>
  <c r="CD56"/>
  <c r="BZ56"/>
  <c r="BV56"/>
  <c r="BR56"/>
  <c r="BN56"/>
  <c r="BJ56"/>
  <c r="BF56"/>
  <c r="BB56"/>
  <c r="AX56"/>
  <c r="AT56"/>
  <c r="AP56"/>
  <c r="CM54"/>
  <c r="CI54"/>
  <c r="CE54"/>
  <c r="CA54"/>
  <c r="BW54"/>
  <c r="BS54"/>
  <c r="BO54"/>
  <c r="BK54"/>
  <c r="BG54"/>
  <c r="BC54"/>
  <c r="AY54"/>
  <c r="AU54"/>
  <c r="AQ54"/>
  <c r="AM54"/>
  <c r="CL54"/>
  <c r="CH54"/>
  <c r="CD54"/>
  <c r="BZ54"/>
  <c r="BV54"/>
  <c r="BR54"/>
  <c r="BN54"/>
  <c r="BJ54"/>
  <c r="BF54"/>
  <c r="BB54"/>
  <c r="AX54"/>
  <c r="AT54"/>
  <c r="AP54"/>
  <c r="CL31"/>
  <c r="CH31"/>
  <c r="CD31"/>
  <c r="BZ31"/>
  <c r="BV31"/>
  <c r="BR31"/>
  <c r="BN31"/>
  <c r="BJ31"/>
  <c r="BF31"/>
  <c r="BB31"/>
  <c r="AX31"/>
  <c r="AT31"/>
  <c r="AP31"/>
  <c r="CM31"/>
  <c r="CI31"/>
  <c r="CE31"/>
  <c r="CA31"/>
  <c r="BW31"/>
  <c r="BS31"/>
  <c r="BO31"/>
  <c r="BK31"/>
  <c r="BG31"/>
  <c r="BC31"/>
  <c r="AY31"/>
  <c r="AU31"/>
  <c r="AM31"/>
  <c r="CK15"/>
  <c r="CG15"/>
  <c r="CC15"/>
  <c r="BY15"/>
  <c r="BU15"/>
  <c r="BQ15"/>
  <c r="BM15"/>
  <c r="BI15"/>
  <c r="BE15"/>
  <c r="AZ15"/>
  <c r="AR15"/>
  <c r="CL15"/>
  <c r="CH15"/>
  <c r="CD15"/>
  <c r="BZ15"/>
  <c r="BV15"/>
  <c r="BR15"/>
  <c r="BN15"/>
  <c r="BJ15"/>
  <c r="BF15"/>
  <c r="BB15"/>
  <c r="AT15"/>
  <c r="BA15"/>
  <c r="AW15"/>
  <c r="AS15"/>
  <c r="AO15"/>
  <c r="CM44"/>
  <c r="CI44"/>
  <c r="CE44"/>
  <c r="CA44"/>
  <c r="BW44"/>
  <c r="BS44"/>
  <c r="BO44"/>
  <c r="BK44"/>
  <c r="BG44"/>
  <c r="BC44"/>
  <c r="AY44"/>
  <c r="AU44"/>
  <c r="AQ44"/>
  <c r="AM44"/>
  <c r="CJ44"/>
  <c r="CF44"/>
  <c r="CB44"/>
  <c r="BX44"/>
  <c r="BT44"/>
  <c r="BP44"/>
  <c r="BL44"/>
  <c r="BH44"/>
  <c r="BD44"/>
  <c r="AZ44"/>
  <c r="AV44"/>
  <c r="AR44"/>
  <c r="AN44"/>
  <c r="CG14"/>
  <c r="BY14"/>
  <c r="BQ14"/>
  <c r="BI14"/>
  <c r="BA14"/>
  <c r="AS14"/>
  <c r="CM14"/>
  <c r="CE14"/>
  <c r="BW14"/>
  <c r="BO14"/>
  <c r="BG14"/>
  <c r="AY14"/>
  <c r="CL14"/>
  <c r="CH14"/>
  <c r="CD14"/>
  <c r="BZ14"/>
  <c r="BV14"/>
  <c r="BR14"/>
  <c r="BN14"/>
  <c r="BJ14"/>
  <c r="BF14"/>
  <c r="BB14"/>
  <c r="AX14"/>
  <c r="AT14"/>
  <c r="AP14"/>
  <c r="AW51"/>
  <c r="BM51"/>
  <c r="CC51"/>
  <c r="AT51"/>
  <c r="BJ51"/>
  <c r="BZ51"/>
  <c r="AW47"/>
  <c r="BM47"/>
  <c r="CC47"/>
  <c r="AR47"/>
  <c r="BL47"/>
  <c r="CB47"/>
  <c r="AZ11"/>
  <c r="BX11"/>
  <c r="AM11"/>
  <c r="BC11"/>
  <c r="BS11"/>
  <c r="CI11"/>
  <c r="AC32"/>
  <c r="AC28"/>
  <c r="AC24"/>
  <c r="AC45"/>
  <c r="AU7"/>
  <c r="BO7"/>
  <c r="BW7"/>
  <c r="CE7"/>
  <c r="CM7"/>
  <c r="AT7"/>
  <c r="BB7"/>
  <c r="BJ7"/>
  <c r="BR7"/>
  <c r="BZ7"/>
  <c r="CH7"/>
  <c r="CJ60"/>
  <c r="CF60"/>
  <c r="CB60"/>
  <c r="BX60"/>
  <c r="BT60"/>
  <c r="BP60"/>
  <c r="BL60"/>
  <c r="BH60"/>
  <c r="BD60"/>
  <c r="AZ60"/>
  <c r="AV60"/>
  <c r="AR60"/>
  <c r="AN60"/>
  <c r="CJ70"/>
  <c r="CF70"/>
  <c r="CB70"/>
  <c r="BX70"/>
  <c r="BT70"/>
  <c r="BP70"/>
  <c r="BL70"/>
  <c r="BH70"/>
  <c r="BD70"/>
  <c r="AZ70"/>
  <c r="AV70"/>
  <c r="AR70"/>
  <c r="AN70"/>
  <c r="CJ66"/>
  <c r="CF66"/>
  <c r="CB66"/>
  <c r="BX66"/>
  <c r="BT66"/>
  <c r="BP66"/>
  <c r="BL66"/>
  <c r="BH66"/>
  <c r="BD66"/>
  <c r="AZ66"/>
  <c r="AV66"/>
  <c r="AR66"/>
  <c r="AN66"/>
  <c r="CJ58"/>
  <c r="CF58"/>
  <c r="CB58"/>
  <c r="BX58"/>
  <c r="BT58"/>
  <c r="BP58"/>
  <c r="BL58"/>
  <c r="BH58"/>
  <c r="BD58"/>
  <c r="AZ58"/>
  <c r="AV58"/>
  <c r="AR58"/>
  <c r="AN58"/>
  <c r="CG50"/>
  <c r="CM50"/>
  <c r="CE50"/>
  <c r="CA50"/>
  <c r="BW50"/>
  <c r="BS50"/>
  <c r="BO50"/>
  <c r="BK50"/>
  <c r="BG50"/>
  <c r="BC50"/>
  <c r="AY50"/>
  <c r="AU50"/>
  <c r="AM50"/>
  <c r="CJ50"/>
  <c r="CF50"/>
  <c r="CB50"/>
  <c r="BX50"/>
  <c r="BT50"/>
  <c r="BP50"/>
  <c r="BL50"/>
  <c r="BH50"/>
  <c r="BD50"/>
  <c r="AZ50"/>
  <c r="AV50"/>
  <c r="AR50"/>
  <c r="AN50"/>
  <c r="CM19"/>
  <c r="CI19"/>
  <c r="CE19"/>
  <c r="CA19"/>
  <c r="BW19"/>
  <c r="BS19"/>
  <c r="BO19"/>
  <c r="BK19"/>
  <c r="BG19"/>
  <c r="BC19"/>
  <c r="AY19"/>
  <c r="AU19"/>
  <c r="AQ19"/>
  <c r="AM19"/>
  <c r="CJ19"/>
  <c r="CF19"/>
  <c r="CB19"/>
  <c r="BX19"/>
  <c r="BT19"/>
  <c r="BP19"/>
  <c r="BL19"/>
  <c r="BH19"/>
  <c r="BD19"/>
  <c r="AZ19"/>
  <c r="AV19"/>
  <c r="AR19"/>
  <c r="AN19"/>
  <c r="CL12"/>
  <c r="CH12"/>
  <c r="CD12"/>
  <c r="BZ12"/>
  <c r="BV12"/>
  <c r="BR12"/>
  <c r="BN12"/>
  <c r="BJ12"/>
  <c r="BF12"/>
  <c r="BB12"/>
  <c r="AX12"/>
  <c r="AT12"/>
  <c r="AP12"/>
  <c r="CM12"/>
  <c r="CI12"/>
  <c r="CE12"/>
  <c r="CA12"/>
  <c r="BW12"/>
  <c r="BS12"/>
  <c r="BO12"/>
  <c r="BK12"/>
  <c r="BG12"/>
  <c r="BC12"/>
  <c r="AY12"/>
  <c r="AU12"/>
  <c r="AQ12"/>
  <c r="AM12"/>
  <c r="CM48"/>
  <c r="CI48"/>
  <c r="CE48"/>
  <c r="CA48"/>
  <c r="BW48"/>
  <c r="BS48"/>
  <c r="BO48"/>
  <c r="BK48"/>
  <c r="BG48"/>
  <c r="BC48"/>
  <c r="AY48"/>
  <c r="AU48"/>
  <c r="AM48"/>
  <c r="CJ48"/>
  <c r="CF48"/>
  <c r="CB48"/>
  <c r="BX48"/>
  <c r="BT48"/>
  <c r="BP48"/>
  <c r="BL48"/>
  <c r="BH48"/>
  <c r="BD48"/>
  <c r="AZ48"/>
  <c r="AV48"/>
  <c r="AR48"/>
  <c r="AN48"/>
  <c r="CM17"/>
  <c r="CI17"/>
  <c r="CE17"/>
  <c r="CA17"/>
  <c r="BW17"/>
  <c r="BS17"/>
  <c r="BO17"/>
  <c r="BK17"/>
  <c r="BG17"/>
  <c r="BC17"/>
  <c r="AY17"/>
  <c r="AU17"/>
  <c r="AM17"/>
  <c r="CJ17"/>
  <c r="CF17"/>
  <c r="CB17"/>
  <c r="BX17"/>
  <c r="BT17"/>
  <c r="BP17"/>
  <c r="BL17"/>
  <c r="BH17"/>
  <c r="BD17"/>
  <c r="AZ17"/>
  <c r="AV17"/>
  <c r="AR17"/>
  <c r="AN17"/>
  <c r="CL10"/>
  <c r="CH10"/>
  <c r="CD10"/>
  <c r="BZ10"/>
  <c r="BR10"/>
  <c r="BN10"/>
  <c r="BJ10"/>
  <c r="BF10"/>
  <c r="BB10"/>
  <c r="AX10"/>
  <c r="CK10"/>
  <c r="CG10"/>
  <c r="CC10"/>
  <c r="BY10"/>
  <c r="BU10"/>
  <c r="BQ10"/>
  <c r="BM10"/>
  <c r="BI10"/>
  <c r="BE10"/>
  <c r="BA10"/>
  <c r="AV10"/>
  <c r="AU10"/>
  <c r="AQ10"/>
  <c r="AM10"/>
  <c r="AR10"/>
  <c r="AN10"/>
  <c r="CJ68"/>
  <c r="CF68"/>
  <c r="CB68"/>
  <c r="BX68"/>
  <c r="BT68"/>
  <c r="BP68"/>
  <c r="BL68"/>
  <c r="BD68"/>
  <c r="AZ68"/>
  <c r="AV68"/>
  <c r="AR68"/>
  <c r="AN68"/>
  <c r="CJ62"/>
  <c r="CF62"/>
  <c r="CB62"/>
  <c r="BX62"/>
  <c r="BT62"/>
  <c r="BP62"/>
  <c r="BL62"/>
  <c r="BH62"/>
  <c r="BD62"/>
  <c r="AZ62"/>
  <c r="AV62"/>
  <c r="AR62"/>
  <c r="AN62"/>
  <c r="BV21"/>
  <c r="BR21"/>
  <c r="BN21"/>
  <c r="BJ21"/>
  <c r="BF21"/>
  <c r="BB21"/>
  <c r="AX21"/>
  <c r="AT21"/>
  <c r="AP21"/>
  <c r="CM21"/>
  <c r="CI21"/>
  <c r="CE21"/>
  <c r="CA21"/>
  <c r="BW21"/>
  <c r="BS21"/>
  <c r="BO21"/>
  <c r="BG21"/>
  <c r="BC21"/>
  <c r="AY21"/>
  <c r="AU21"/>
  <c r="AQ21"/>
  <c r="AM21"/>
  <c r="AO47"/>
  <c r="AR11"/>
  <c r="CD9" i="4"/>
  <c r="Q32"/>
  <c r="D3" i="9"/>
  <c r="D6"/>
  <c r="X20" i="4"/>
  <c r="X22"/>
  <c r="X25"/>
  <c r="X30"/>
  <c r="AK9"/>
  <c r="AO9"/>
  <c r="AS9"/>
  <c r="AW9"/>
  <c r="BA9"/>
  <c r="BE9"/>
  <c r="BI9"/>
  <c r="BM9"/>
  <c r="BQ9"/>
  <c r="BU9"/>
  <c r="BY9"/>
  <c r="CC9"/>
  <c r="CG9"/>
  <c r="AJ9"/>
  <c r="AR9"/>
  <c r="AZ9"/>
  <c r="BH9"/>
  <c r="BP9"/>
  <c r="BX9"/>
  <c r="CF9"/>
  <c r="AL9"/>
  <c r="AT9"/>
  <c r="BB9"/>
  <c r="BJ9"/>
  <c r="BR9"/>
  <c r="BZ9"/>
  <c r="CH9"/>
  <c r="AI9"/>
  <c r="AM9"/>
  <c r="AQ9"/>
  <c r="AU9"/>
  <c r="AY9"/>
  <c r="BC9"/>
  <c r="BG9"/>
  <c r="BK9"/>
  <c r="BO9"/>
  <c r="BS9"/>
  <c r="BW9"/>
  <c r="CA9"/>
  <c r="CE9"/>
  <c r="AC34" i="1"/>
  <c r="AD20"/>
  <c r="AD52"/>
  <c r="AC29"/>
  <c r="AD16"/>
  <c r="AD18"/>
  <c r="AC25"/>
  <c r="AD67"/>
  <c r="AD53"/>
  <c r="AC64"/>
  <c r="AC33"/>
  <c r="AD24"/>
  <c r="AD28"/>
  <c r="AD32"/>
  <c r="AD30"/>
  <c r="AD45"/>
  <c r="AE6"/>
  <c r="AD26"/>
  <c r="AD41"/>
  <c r="Y22" i="4"/>
  <c r="Y20"/>
  <c r="Y30"/>
  <c r="BM30"/>
  <c r="BW30"/>
  <c r="Y25"/>
  <c r="BW25"/>
  <c r="BM25"/>
  <c r="AD34" i="1"/>
  <c r="AD29"/>
  <c r="AE52"/>
  <c r="AE20"/>
  <c r="AE18"/>
  <c r="AE16"/>
  <c r="AD33"/>
  <c r="AD64"/>
  <c r="AD25"/>
  <c r="AE53"/>
  <c r="AE67"/>
  <c r="AE26"/>
  <c r="AE32"/>
  <c r="AE24"/>
  <c r="AE41"/>
  <c r="AF6"/>
  <c r="AE45"/>
  <c r="AE30"/>
  <c r="AE28"/>
  <c r="Z25" i="4"/>
  <c r="Z22"/>
  <c r="Z30"/>
  <c r="Z20"/>
  <c r="AE34" i="1"/>
  <c r="AF20"/>
  <c r="AF52"/>
  <c r="AE29"/>
  <c r="AF16"/>
  <c r="AF18"/>
  <c r="AF53"/>
  <c r="AE25"/>
  <c r="AE64"/>
  <c r="AF67"/>
  <c r="AE33"/>
  <c r="AF28"/>
  <c r="AF45"/>
  <c r="AF30"/>
  <c r="AG6"/>
  <c r="AF41"/>
  <c r="AF24"/>
  <c r="AF32"/>
  <c r="AF26"/>
  <c r="AA30" i="4"/>
  <c r="CG30"/>
  <c r="AA20"/>
  <c r="AA22"/>
  <c r="AA25"/>
  <c r="CG25"/>
  <c r="AF34" i="1"/>
  <c r="AF29"/>
  <c r="AG52"/>
  <c r="AG20"/>
  <c r="AG18"/>
  <c r="AG16"/>
  <c r="AG67"/>
  <c r="AG53"/>
  <c r="AF33"/>
  <c r="AF64"/>
  <c r="AF25"/>
  <c r="AG41"/>
  <c r="AG26"/>
  <c r="AG32"/>
  <c r="AG24"/>
  <c r="AH6"/>
  <c r="AG30"/>
  <c r="AG45"/>
  <c r="AG28"/>
  <c r="AB22" i="4"/>
  <c r="AB25"/>
  <c r="AB20"/>
  <c r="AB30"/>
  <c r="AG34" i="1"/>
  <c r="AH52"/>
  <c r="AH20"/>
  <c r="AG29"/>
  <c r="AH16"/>
  <c r="AH18"/>
  <c r="AG33"/>
  <c r="AG25"/>
  <c r="AG64"/>
  <c r="AH53"/>
  <c r="AH67"/>
  <c r="AH28"/>
  <c r="AH45"/>
  <c r="AI6"/>
  <c r="AH26"/>
  <c r="AH30"/>
  <c r="AH24"/>
  <c r="AH32"/>
  <c r="AH41"/>
  <c r="AC30" i="4"/>
  <c r="AD30"/>
  <c r="AE30"/>
  <c r="AF30"/>
  <c r="BK30"/>
  <c r="BI30"/>
  <c r="BR30"/>
  <c r="CE30"/>
  <c r="AQ30"/>
  <c r="AU30"/>
  <c r="CF30"/>
  <c r="AW30"/>
  <c r="AM30"/>
  <c r="CB30"/>
  <c r="AK30"/>
  <c r="BB30"/>
  <c r="CH30"/>
  <c r="BO30"/>
  <c r="AT30"/>
  <c r="BZ30"/>
  <c r="BG30"/>
  <c r="AN30"/>
  <c r="BQ30"/>
  <c r="BN30"/>
  <c r="BP30"/>
  <c r="BA30"/>
  <c r="BD30"/>
  <c r="BU30"/>
  <c r="CD30"/>
  <c r="AJ30"/>
  <c r="BY30"/>
  <c r="BH30"/>
  <c r="AX30"/>
  <c r="CC30"/>
  <c r="BL30"/>
  <c r="AV30"/>
  <c r="AC20"/>
  <c r="AC25"/>
  <c r="AC22"/>
  <c r="AH34" i="1"/>
  <c r="AH29"/>
  <c r="AI20"/>
  <c r="AI52"/>
  <c r="AI18"/>
  <c r="AI16"/>
  <c r="AI67"/>
  <c r="AI53"/>
  <c r="AH64"/>
  <c r="AH25"/>
  <c r="AH33"/>
  <c r="AI30"/>
  <c r="AJ30"/>
  <c r="AK30"/>
  <c r="AI28"/>
  <c r="AJ28"/>
  <c r="AK28"/>
  <c r="AI41"/>
  <c r="AJ41"/>
  <c r="AK41"/>
  <c r="BE41"/>
  <c r="CG41"/>
  <c r="AM41"/>
  <c r="AU41"/>
  <c r="AW41"/>
  <c r="AO41"/>
  <c r="AT41"/>
  <c r="AI32"/>
  <c r="AJ32"/>
  <c r="AK32"/>
  <c r="BU32"/>
  <c r="AI24"/>
  <c r="AJ24"/>
  <c r="AK24"/>
  <c r="AI26"/>
  <c r="AJ26"/>
  <c r="AK26"/>
  <c r="CE26"/>
  <c r="AJ6"/>
  <c r="AI45"/>
  <c r="AJ45"/>
  <c r="AK45"/>
  <c r="AP30" i="4"/>
  <c r="AD20"/>
  <c r="BT30"/>
  <c r="BX30"/>
  <c r="AR30"/>
  <c r="AD22"/>
  <c r="AD25"/>
  <c r="CA30"/>
  <c r="BF30"/>
  <c r="BS30"/>
  <c r="AO30"/>
  <c r="AH30"/>
  <c r="BJ30"/>
  <c r="AY30"/>
  <c r="AL30"/>
  <c r="AZ30"/>
  <c r="BV30"/>
  <c r="BE30"/>
  <c r="CK41" i="1"/>
  <c r="CC41"/>
  <c r="CA41"/>
  <c r="BN41"/>
  <c r="CF41"/>
  <c r="BS41"/>
  <c r="BC41"/>
  <c r="BQ28"/>
  <c r="AZ45"/>
  <c r="CJ45"/>
  <c r="BZ32"/>
  <c r="CG32"/>
  <c r="AR45"/>
  <c r="BK26"/>
  <c r="BM45"/>
  <c r="BP45"/>
  <c r="AO45"/>
  <c r="AY26"/>
  <c r="BV26"/>
  <c r="BB26"/>
  <c r="BG26"/>
  <c r="BV32"/>
  <c r="AX32"/>
  <c r="BB32"/>
  <c r="CJ41"/>
  <c r="BM41"/>
  <c r="BV41"/>
  <c r="BK41"/>
  <c r="BZ41"/>
  <c r="BF41"/>
  <c r="BR41"/>
  <c r="AX41"/>
  <c r="BJ41"/>
  <c r="AP41"/>
  <c r="BB41"/>
  <c r="CH28"/>
  <c r="AS28"/>
  <c r="BM30"/>
  <c r="AI34"/>
  <c r="AU26"/>
  <c r="CK26"/>
  <c r="CH26"/>
  <c r="CA26"/>
  <c r="CI26"/>
  <c r="BF26"/>
  <c r="CD24"/>
  <c r="CD30"/>
  <c r="AJ52"/>
  <c r="AJ20"/>
  <c r="AI29"/>
  <c r="BX45"/>
  <c r="AN45"/>
  <c r="AV45"/>
  <c r="BU45"/>
  <c r="BI45"/>
  <c r="BQ45"/>
  <c r="CB45"/>
  <c r="BC26"/>
  <c r="CD26"/>
  <c r="AT26"/>
  <c r="BS26"/>
  <c r="AQ26"/>
  <c r="BJ26"/>
  <c r="AP26"/>
  <c r="BR26"/>
  <c r="BZ26"/>
  <c r="BW26"/>
  <c r="BA24"/>
  <c r="BJ24"/>
  <c r="AO30"/>
  <c r="BN30"/>
  <c r="AJ16"/>
  <c r="AJ18"/>
  <c r="AT24"/>
  <c r="BQ24"/>
  <c r="AW24"/>
  <c r="BN28"/>
  <c r="BB28"/>
  <c r="BU28"/>
  <c r="BA30"/>
  <c r="CK30"/>
  <c r="AS30"/>
  <c r="CC30"/>
  <c r="CH30"/>
  <c r="AJ67"/>
  <c r="AI33"/>
  <c r="AI25"/>
  <c r="AI64"/>
  <c r="AJ53"/>
  <c r="CL26"/>
  <c r="BT26"/>
  <c r="CC26"/>
  <c r="BL26"/>
  <c r="BQ26"/>
  <c r="AO26"/>
  <c r="CB26"/>
  <c r="BY26"/>
  <c r="AS26"/>
  <c r="BE26"/>
  <c r="AN26"/>
  <c r="AW26"/>
  <c r="BP26"/>
  <c r="BX26"/>
  <c r="BU26"/>
  <c r="BD26"/>
  <c r="BM26"/>
  <c r="AV26"/>
  <c r="CM26"/>
  <c r="AZ26"/>
  <c r="BI26"/>
  <c r="AR26"/>
  <c r="CJ26"/>
  <c r="BH26"/>
  <c r="BA26"/>
  <c r="CG26"/>
  <c r="BE32"/>
  <c r="BQ41"/>
  <c r="CE41"/>
  <c r="AN41"/>
  <c r="BY41"/>
  <c r="CB41"/>
  <c r="AR41"/>
  <c r="BA41"/>
  <c r="AY41"/>
  <c r="BX41"/>
  <c r="AS41"/>
  <c r="BP41"/>
  <c r="BW41"/>
  <c r="BL41"/>
  <c r="CH41"/>
  <c r="BT41"/>
  <c r="BH41"/>
  <c r="AZ41"/>
  <c r="CM41"/>
  <c r="AV41"/>
  <c r="BG41"/>
  <c r="BD41"/>
  <c r="BO41"/>
  <c r="CD41"/>
  <c r="CL41"/>
  <c r="BI41"/>
  <c r="CI41"/>
  <c r="AT45"/>
  <c r="BK45"/>
  <c r="CA45"/>
  <c r="BW45"/>
  <c r="CL45"/>
  <c r="BR45"/>
  <c r="CG45"/>
  <c r="BE45"/>
  <c r="AS45"/>
  <c r="AY45"/>
  <c r="BN45"/>
  <c r="CI45"/>
  <c r="BZ45"/>
  <c r="CM45"/>
  <c r="AU45"/>
  <c r="BC45"/>
  <c r="BA45"/>
  <c r="CF45"/>
  <c r="BL45"/>
  <c r="BO45"/>
  <c r="CD45"/>
  <c r="BJ45"/>
  <c r="AQ45"/>
  <c r="BB45"/>
  <c r="BS45"/>
  <c r="AX45"/>
  <c r="BT45"/>
  <c r="BD45"/>
  <c r="CC45"/>
  <c r="CE45"/>
  <c r="AM45"/>
  <c r="CH45"/>
  <c r="BG45"/>
  <c r="BV45"/>
  <c r="AP45"/>
  <c r="BH45"/>
  <c r="CK45"/>
  <c r="BY45"/>
  <c r="AW45"/>
  <c r="AK6"/>
  <c r="AN6"/>
  <c r="AX26"/>
  <c r="BO26"/>
  <c r="AM26"/>
  <c r="BN26"/>
  <c r="BZ24"/>
  <c r="AX24"/>
  <c r="CC24"/>
  <c r="AM24"/>
  <c r="BL24"/>
  <c r="BD24"/>
  <c r="BB24"/>
  <c r="AZ24"/>
  <c r="BO24"/>
  <c r="BC24"/>
  <c r="CA24"/>
  <c r="CK24"/>
  <c r="AR24"/>
  <c r="BG24"/>
  <c r="CJ24"/>
  <c r="AU24"/>
  <c r="BU24"/>
  <c r="BP24"/>
  <c r="CE24"/>
  <c r="BS24"/>
  <c r="BY24"/>
  <c r="BE24"/>
  <c r="BN24"/>
  <c r="CG24"/>
  <c r="BM24"/>
  <c r="AO24"/>
  <c r="BH24"/>
  <c r="BW24"/>
  <c r="BK24"/>
  <c r="BI24"/>
  <c r="CL24"/>
  <c r="CF24"/>
  <c r="AV24"/>
  <c r="AN24"/>
  <c r="AS24"/>
  <c r="BV24"/>
  <c r="BX24"/>
  <c r="CM24"/>
  <c r="CI24"/>
  <c r="CH24"/>
  <c r="BF24"/>
  <c r="AY24"/>
  <c r="CB24"/>
  <c r="BT24"/>
  <c r="BR24"/>
  <c r="AP24"/>
  <c r="AQ32"/>
  <c r="BG32"/>
  <c r="BW32"/>
  <c r="AR32"/>
  <c r="CM32"/>
  <c r="BL32"/>
  <c r="BJ32"/>
  <c r="CH32"/>
  <c r="BA32"/>
  <c r="BS32"/>
  <c r="BY32"/>
  <c r="AW32"/>
  <c r="AY32"/>
  <c r="AV32"/>
  <c r="AN32"/>
  <c r="BI32"/>
  <c r="BR32"/>
  <c r="CD32"/>
  <c r="BF32"/>
  <c r="AM32"/>
  <c r="BN32"/>
  <c r="CL32"/>
  <c r="CC32"/>
  <c r="CJ32"/>
  <c r="BX32"/>
  <c r="BP32"/>
  <c r="AZ32"/>
  <c r="BK32"/>
  <c r="CF32"/>
  <c r="AS32"/>
  <c r="BC32"/>
  <c r="CA32"/>
  <c r="CI32"/>
  <c r="AP32"/>
  <c r="BQ32"/>
  <c r="AO32"/>
  <c r="CK32"/>
  <c r="BD32"/>
  <c r="AT32"/>
  <c r="CE32"/>
  <c r="CB32"/>
  <c r="AU32"/>
  <c r="BO32"/>
  <c r="BM32"/>
  <c r="BT32"/>
  <c r="BU41"/>
  <c r="BP28"/>
  <c r="CE28"/>
  <c r="CA28"/>
  <c r="BY28"/>
  <c r="BA28"/>
  <c r="BH28"/>
  <c r="BW28"/>
  <c r="BG28"/>
  <c r="BE28"/>
  <c r="CL28"/>
  <c r="CK28"/>
  <c r="AZ28"/>
  <c r="BO28"/>
  <c r="AQ28"/>
  <c r="BS28"/>
  <c r="CC28"/>
  <c r="AR28"/>
  <c r="BC28"/>
  <c r="CJ28"/>
  <c r="AY28"/>
  <c r="BM28"/>
  <c r="CG28"/>
  <c r="BI28"/>
  <c r="AU28"/>
  <c r="BT28"/>
  <c r="CB28"/>
  <c r="BJ28"/>
  <c r="AP28"/>
  <c r="AM28"/>
  <c r="BD28"/>
  <c r="BL28"/>
  <c r="AT28"/>
  <c r="AW28"/>
  <c r="CD28"/>
  <c r="CF28"/>
  <c r="AV28"/>
  <c r="AN28"/>
  <c r="AO28"/>
  <c r="BV28"/>
  <c r="BX28"/>
  <c r="CM28"/>
  <c r="CI28"/>
  <c r="BZ28"/>
  <c r="BF28"/>
  <c r="BR28"/>
  <c r="AX28"/>
  <c r="CI30"/>
  <c r="BT30"/>
  <c r="AR30"/>
  <c r="BD30"/>
  <c r="CA30"/>
  <c r="BC30"/>
  <c r="AN30"/>
  <c r="BK30"/>
  <c r="AV30"/>
  <c r="CJ30"/>
  <c r="AU30"/>
  <c r="CB30"/>
  <c r="BS30"/>
  <c r="BL30"/>
  <c r="BB30"/>
  <c r="CG30"/>
  <c r="AX30"/>
  <c r="BR30"/>
  <c r="BQ30"/>
  <c r="AW30"/>
  <c r="AM30"/>
  <c r="BW30"/>
  <c r="BV30"/>
  <c r="BG30"/>
  <c r="BE30"/>
  <c r="BO30"/>
  <c r="BU30"/>
  <c r="AP30"/>
  <c r="CE30"/>
  <c r="BZ30"/>
  <c r="BY30"/>
  <c r="AT30"/>
  <c r="BJ30"/>
  <c r="BI30"/>
  <c r="CM30"/>
  <c r="CL30"/>
  <c r="AZ30"/>
  <c r="BH30"/>
  <c r="BP30"/>
  <c r="CF30"/>
  <c r="BF30"/>
  <c r="BX30"/>
  <c r="AY30"/>
  <c r="AE22" i="4"/>
  <c r="AE20"/>
  <c r="AE25"/>
  <c r="AJ34" i="1"/>
  <c r="AV6"/>
  <c r="AJ29"/>
  <c r="AK20"/>
  <c r="BX20"/>
  <c r="BS20"/>
  <c r="BO20"/>
  <c r="AK52"/>
  <c r="AR52"/>
  <c r="BY52"/>
  <c r="AK18"/>
  <c r="CD18"/>
  <c r="AK16"/>
  <c r="BX16"/>
  <c r="BI18"/>
  <c r="AJ64"/>
  <c r="AK67"/>
  <c r="CI67"/>
  <c r="AK53"/>
  <c r="CG53"/>
  <c r="AJ25"/>
  <c r="AJ33"/>
  <c r="AM6"/>
  <c r="BW6"/>
  <c r="BE6"/>
  <c r="BK6"/>
  <c r="AU6"/>
  <c r="AS6"/>
  <c r="AQ6"/>
  <c r="BV6"/>
  <c r="CF6"/>
  <c r="BR6"/>
  <c r="BB6"/>
  <c r="BT6"/>
  <c r="CG6"/>
  <c r="CL6"/>
  <c r="AO6"/>
  <c r="CH6"/>
  <c r="BN6"/>
  <c r="CB6"/>
  <c r="BJ6"/>
  <c r="AX6"/>
  <c r="BP6"/>
  <c r="CC6"/>
  <c r="CD6"/>
  <c r="CJ6"/>
  <c r="BZ6"/>
  <c r="BF6"/>
  <c r="BX6"/>
  <c r="CK6"/>
  <c r="AP6"/>
  <c r="BL6"/>
  <c r="BY6"/>
  <c r="CM6"/>
  <c r="AT6"/>
  <c r="BM6"/>
  <c r="CA6"/>
  <c r="BO6"/>
  <c r="BA6"/>
  <c r="BG6"/>
  <c r="BH6"/>
  <c r="BU6"/>
  <c r="AR6"/>
  <c r="CE6"/>
  <c r="BI6"/>
  <c r="BS6"/>
  <c r="BC6"/>
  <c r="AW6"/>
  <c r="AY6"/>
  <c r="BD6"/>
  <c r="BQ6"/>
  <c r="CI6"/>
  <c r="AF25" i="4"/>
  <c r="AU25"/>
  <c r="AF20"/>
  <c r="BX25"/>
  <c r="AK25"/>
  <c r="AF22"/>
  <c r="BP20"/>
  <c r="AO20"/>
  <c r="AI20"/>
  <c r="AI31"/>
  <c r="I3" i="9"/>
  <c r="AS20" i="4"/>
  <c r="BC20"/>
  <c r="BW20"/>
  <c r="BM20"/>
  <c r="AI22"/>
  <c r="AS22"/>
  <c r="BW22"/>
  <c r="BC22"/>
  <c r="BM22"/>
  <c r="CG20"/>
  <c r="CG22"/>
  <c r="CM18" i="1"/>
  <c r="BO52"/>
  <c r="BN52"/>
  <c r="AY52"/>
  <c r="BI52"/>
  <c r="AN52"/>
  <c r="BH18"/>
  <c r="CE52"/>
  <c r="BD52"/>
  <c r="AQ52"/>
  <c r="AT20"/>
  <c r="CA20"/>
  <c r="AR16"/>
  <c r="CK52"/>
  <c r="BN20"/>
  <c r="AS20"/>
  <c r="AT67"/>
  <c r="BU52"/>
  <c r="CJ20"/>
  <c r="BJ67"/>
  <c r="BI20"/>
  <c r="BE16"/>
  <c r="BK18"/>
  <c r="AO52"/>
  <c r="AX20"/>
  <c r="CF67"/>
  <c r="BP67"/>
  <c r="CK20"/>
  <c r="CD20"/>
  <c r="AK34"/>
  <c r="BC34"/>
  <c r="BV52"/>
  <c r="AZ52"/>
  <c r="BB52"/>
  <c r="BK52"/>
  <c r="BG52"/>
  <c r="BS52"/>
  <c r="CI52"/>
  <c r="CF52"/>
  <c r="AP52"/>
  <c r="CA52"/>
  <c r="CG52"/>
  <c r="BP52"/>
  <c r="AW52"/>
  <c r="BF52"/>
  <c r="CH52"/>
  <c r="BZ52"/>
  <c r="BR52"/>
  <c r="CC52"/>
  <c r="BH52"/>
  <c r="AM52"/>
  <c r="BX52"/>
  <c r="BQ52"/>
  <c r="BM52"/>
  <c r="CL52"/>
  <c r="AR20"/>
  <c r="AM20"/>
  <c r="BV20"/>
  <c r="CG20"/>
  <c r="AZ20"/>
  <c r="BW20"/>
  <c r="BL20"/>
  <c r="CF20"/>
  <c r="BY20"/>
  <c r="BU20"/>
  <c r="CI20"/>
  <c r="CC20"/>
  <c r="CH20"/>
  <c r="CE20"/>
  <c r="BQ20"/>
  <c r="AP20"/>
  <c r="AU20"/>
  <c r="BR20"/>
  <c r="AQ20"/>
  <c r="BF20"/>
  <c r="BG20"/>
  <c r="BK20"/>
  <c r="CL20"/>
  <c r="AN20"/>
  <c r="BT20"/>
  <c r="BC20"/>
  <c r="BE20"/>
  <c r="CH53"/>
  <c r="BQ16"/>
  <c r="AS18"/>
  <c r="BZ18"/>
  <c r="BH16"/>
  <c r="CC16"/>
  <c r="AP18"/>
  <c r="CM52"/>
  <c r="AV52"/>
  <c r="BJ52"/>
  <c r="BA52"/>
  <c r="CB52"/>
  <c r="BL52"/>
  <c r="AU52"/>
  <c r="AX52"/>
  <c r="CD52"/>
  <c r="BE52"/>
  <c r="CJ52"/>
  <c r="BT52"/>
  <c r="BW52"/>
  <c r="AS52"/>
  <c r="BA20"/>
  <c r="AW20"/>
  <c r="BD20"/>
  <c r="AV20"/>
  <c r="AO20"/>
  <c r="BJ20"/>
  <c r="BM20"/>
  <c r="AY20"/>
  <c r="BB20"/>
  <c r="BP20"/>
  <c r="CB20"/>
  <c r="CM20"/>
  <c r="BZ20"/>
  <c r="AK29"/>
  <c r="AN29"/>
  <c r="BC52"/>
  <c r="CH67"/>
  <c r="BZ67"/>
  <c r="BX67"/>
  <c r="AW16"/>
  <c r="AT16"/>
  <c r="BA16"/>
  <c r="CF16"/>
  <c r="CM16"/>
  <c r="AO16"/>
  <c r="AZ16"/>
  <c r="CE16"/>
  <c r="CL16"/>
  <c r="BU16"/>
  <c r="BW16"/>
  <c r="CD16"/>
  <c r="CJ16"/>
  <c r="BO16"/>
  <c r="BV16"/>
  <c r="BT16"/>
  <c r="BG16"/>
  <c r="BN16"/>
  <c r="BD16"/>
  <c r="AY16"/>
  <c r="BF16"/>
  <c r="AN16"/>
  <c r="AM16"/>
  <c r="AX16"/>
  <c r="BY16"/>
  <c r="BM16"/>
  <c r="AP16"/>
  <c r="BI16"/>
  <c r="BP16"/>
  <c r="CI16"/>
  <c r="AS16"/>
  <c r="CK16"/>
  <c r="CA16"/>
  <c r="CH16"/>
  <c r="CB16"/>
  <c r="BS16"/>
  <c r="BZ16"/>
  <c r="BL16"/>
  <c r="BK16"/>
  <c r="BR16"/>
  <c r="AV16"/>
  <c r="BC16"/>
  <c r="BJ16"/>
  <c r="CG16"/>
  <c r="AU16"/>
  <c r="BB16"/>
  <c r="BX18"/>
  <c r="BV18"/>
  <c r="CG18"/>
  <c r="BO18"/>
  <c r="BC18"/>
  <c r="AV18"/>
  <c r="AT18"/>
  <c r="BN18"/>
  <c r="BY18"/>
  <c r="AY18"/>
  <c r="CI18"/>
  <c r="AN18"/>
  <c r="CE18"/>
  <c r="BE18"/>
  <c r="BL18"/>
  <c r="CH18"/>
  <c r="AO18"/>
  <c r="CB18"/>
  <c r="BF18"/>
  <c r="BU18"/>
  <c r="BD18"/>
  <c r="BR18"/>
  <c r="AW18"/>
  <c r="BT18"/>
  <c r="AU18"/>
  <c r="BM18"/>
  <c r="AQ18"/>
  <c r="AX18"/>
  <c r="CK18"/>
  <c r="BW18"/>
  <c r="AM18"/>
  <c r="AZ18"/>
  <c r="CJ18"/>
  <c r="CL18"/>
  <c r="CC18"/>
  <c r="BG18"/>
  <c r="BS18"/>
  <c r="AR18"/>
  <c r="BB18"/>
  <c r="BA18"/>
  <c r="BP18"/>
  <c r="CA18"/>
  <c r="BQ18"/>
  <c r="CF18"/>
  <c r="AK33"/>
  <c r="BI33"/>
  <c r="CK33"/>
  <c r="AK64"/>
  <c r="BQ64"/>
  <c r="AK25"/>
  <c r="BT25"/>
  <c r="AT53"/>
  <c r="AX53"/>
  <c r="BC53"/>
  <c r="CD53"/>
  <c r="CJ53"/>
  <c r="BG53"/>
  <c r="BD53"/>
  <c r="AM53"/>
  <c r="BZ53"/>
  <c r="BT53"/>
  <c r="BO53"/>
  <c r="BP53"/>
  <c r="AN53"/>
  <c r="CF53"/>
  <c r="BF53"/>
  <c r="CM53"/>
  <c r="BS53"/>
  <c r="AZ53"/>
  <c r="CA53"/>
  <c r="CL53"/>
  <c r="BJ53"/>
  <c r="CI53"/>
  <c r="BN53"/>
  <c r="BR53"/>
  <c r="BB53"/>
  <c r="AR53"/>
  <c r="AU53"/>
  <c r="BY53"/>
  <c r="BX53"/>
  <c r="BW53"/>
  <c r="CC53"/>
  <c r="AV53"/>
  <c r="CE53"/>
  <c r="BA53"/>
  <c r="CB53"/>
  <c r="BL53"/>
  <c r="AO53"/>
  <c r="AW53"/>
  <c r="BV53"/>
  <c r="AY53"/>
  <c r="AP53"/>
  <c r="BE53"/>
  <c r="BM53"/>
  <c r="BH53"/>
  <c r="BI53"/>
  <c r="BQ53"/>
  <c r="BK53"/>
  <c r="AS53"/>
  <c r="CL67"/>
  <c r="BH67"/>
  <c r="CE67"/>
  <c r="BV67"/>
  <c r="BI67"/>
  <c r="AM67"/>
  <c r="CB67"/>
  <c r="BW67"/>
  <c r="CA67"/>
  <c r="BS67"/>
  <c r="AQ67"/>
  <c r="AR67"/>
  <c r="BB67"/>
  <c r="AY67"/>
  <c r="BL67"/>
  <c r="AV67"/>
  <c r="AP67"/>
  <c r="BN67"/>
  <c r="BR67"/>
  <c r="AX67"/>
  <c r="CJ67"/>
  <c r="BT67"/>
  <c r="CD67"/>
  <c r="AO67"/>
  <c r="BC67"/>
  <c r="BU67"/>
  <c r="BG67"/>
  <c r="CC67"/>
  <c r="CK67"/>
  <c r="AN67"/>
  <c r="BA67"/>
  <c r="AZ67"/>
  <c r="AW67"/>
  <c r="BK67"/>
  <c r="CG67"/>
  <c r="BO67"/>
  <c r="BQ67"/>
  <c r="CM67"/>
  <c r="BM67"/>
  <c r="BE67"/>
  <c r="BD67"/>
  <c r="BY67"/>
  <c r="AU67"/>
  <c r="AS67"/>
  <c r="CK53"/>
  <c r="BU53"/>
  <c r="CC25" i="4"/>
  <c r="BE25"/>
  <c r="BA20"/>
  <c r="CD20"/>
  <c r="AR20"/>
  <c r="AO22"/>
  <c r="BA22"/>
  <c r="CC22"/>
  <c r="AW22"/>
  <c r="BQ22"/>
  <c r="AY22"/>
  <c r="BL22"/>
  <c r="AU22"/>
  <c r="AN22"/>
  <c r="BX22"/>
  <c r="AT22"/>
  <c r="BV22"/>
  <c r="CH22"/>
  <c r="BH22"/>
  <c r="AQ22"/>
  <c r="BR22"/>
  <c r="AR22"/>
  <c r="BG22"/>
  <c r="BN22"/>
  <c r="AZ22"/>
  <c r="AH22"/>
  <c r="AJ22"/>
  <c r="AX22"/>
  <c r="AP22"/>
  <c r="AM22"/>
  <c r="BY22"/>
  <c r="BB22"/>
  <c r="CA22"/>
  <c r="BP22"/>
  <c r="AL22"/>
  <c r="CD22"/>
  <c r="BK22"/>
  <c r="AV22"/>
  <c r="CF22"/>
  <c r="CE22"/>
  <c r="BE22"/>
  <c r="BF22"/>
  <c r="BO22"/>
  <c r="CB22"/>
  <c r="BS22"/>
  <c r="AK22"/>
  <c r="BD22"/>
  <c r="BJ22"/>
  <c r="BT22"/>
  <c r="BZ22"/>
  <c r="BU22"/>
  <c r="BI22"/>
  <c r="BD20"/>
  <c r="AQ20"/>
  <c r="AM20"/>
  <c r="CB20"/>
  <c r="BR20"/>
  <c r="AV20"/>
  <c r="CH20"/>
  <c r="CF20"/>
  <c r="CC20"/>
  <c r="BU20"/>
  <c r="AL20"/>
  <c r="AU20"/>
  <c r="AU31"/>
  <c r="U3" i="9"/>
  <c r="AH20" i="4"/>
  <c r="BK20"/>
  <c r="BB20"/>
  <c r="AY20"/>
  <c r="BT20"/>
  <c r="BG20"/>
  <c r="BI20"/>
  <c r="BE20"/>
  <c r="BL20"/>
  <c r="BY20"/>
  <c r="AP20"/>
  <c r="BH20"/>
  <c r="BZ20"/>
  <c r="AW20"/>
  <c r="AT20"/>
  <c r="CE20"/>
  <c r="CA20"/>
  <c r="BX20"/>
  <c r="AX20"/>
  <c r="BS20"/>
  <c r="AN20"/>
  <c r="BV20"/>
  <c r="BQ20"/>
  <c r="AK20"/>
  <c r="AZ20"/>
  <c r="BJ20"/>
  <c r="BO20"/>
  <c r="AJ20"/>
  <c r="BF20"/>
  <c r="BN20"/>
  <c r="CE25"/>
  <c r="CH25"/>
  <c r="BJ25"/>
  <c r="BB25"/>
  <c r="BN25"/>
  <c r="AH25"/>
  <c r="CD25"/>
  <c r="BO25"/>
  <c r="AQ25"/>
  <c r="BV25"/>
  <c r="AT25"/>
  <c r="CA25"/>
  <c r="AP25"/>
  <c r="AY25"/>
  <c r="BY25"/>
  <c r="AZ25"/>
  <c r="AO25"/>
  <c r="AW25"/>
  <c r="AX25"/>
  <c r="BK25"/>
  <c r="AN25"/>
  <c r="AV25"/>
  <c r="BS25"/>
  <c r="CB25"/>
  <c r="BQ25"/>
  <c r="BT25"/>
  <c r="BF25"/>
  <c r="BZ25"/>
  <c r="AL25"/>
  <c r="BR25"/>
  <c r="AJ25"/>
  <c r="BP25"/>
  <c r="BL25"/>
  <c r="BI25"/>
  <c r="BG25"/>
  <c r="BD25"/>
  <c r="BH25"/>
  <c r="BU25"/>
  <c r="CF25"/>
  <c r="BA25"/>
  <c r="AM25"/>
  <c r="AR25"/>
  <c r="AR31"/>
  <c r="R3" i="9"/>
  <c r="BM31" i="4"/>
  <c r="AM3" i="9"/>
  <c r="CC31" i="4"/>
  <c r="BC3" i="9"/>
  <c r="BW31" i="4"/>
  <c r="AW3" i="9"/>
  <c r="BA31" i="4"/>
  <c r="AA3" i="9"/>
  <c r="CG31" i="4"/>
  <c r="BC31"/>
  <c r="AC3" i="9"/>
  <c r="BX31" i="4"/>
  <c r="AX3" i="9"/>
  <c r="AS31" i="4"/>
  <c r="S3" i="9"/>
  <c r="BE31" i="4"/>
  <c r="AE3" i="9"/>
  <c r="BS34" i="1"/>
  <c r="AW25"/>
  <c r="AN25"/>
  <c r="BI64"/>
  <c r="CI33"/>
  <c r="BN33"/>
  <c r="CH34"/>
  <c r="BB34"/>
  <c r="AP64"/>
  <c r="BM33"/>
  <c r="CE33"/>
  <c r="BY33"/>
  <c r="AT33"/>
  <c r="AZ29"/>
  <c r="CB25"/>
  <c r="AZ25"/>
  <c r="BD25"/>
  <c r="BJ34"/>
  <c r="BR34"/>
  <c r="BO34"/>
  <c r="CM34"/>
  <c r="CE34"/>
  <c r="BU34"/>
  <c r="BL34"/>
  <c r="BF34"/>
  <c r="AQ34"/>
  <c r="BY34"/>
  <c r="CK34"/>
  <c r="CB34"/>
  <c r="CL34"/>
  <c r="AW34"/>
  <c r="AN34"/>
  <c r="AZ34"/>
  <c r="AU34"/>
  <c r="AY34"/>
  <c r="BM34"/>
  <c r="BD34"/>
  <c r="BP34"/>
  <c r="AX34"/>
  <c r="AM34"/>
  <c r="CC34"/>
  <c r="BT34"/>
  <c r="AT34"/>
  <c r="BZ34"/>
  <c r="CF34"/>
  <c r="CD34"/>
  <c r="BA34"/>
  <c r="AR34"/>
  <c r="CJ34"/>
  <c r="AP34"/>
  <c r="BG34"/>
  <c r="BQ34"/>
  <c r="BH34"/>
  <c r="CI34"/>
  <c r="BV34"/>
  <c r="AO34"/>
  <c r="CG34"/>
  <c r="BX34"/>
  <c r="BN34"/>
  <c r="AS34"/>
  <c r="BE34"/>
  <c r="AV34"/>
  <c r="CA34"/>
  <c r="BW34"/>
  <c r="BI34"/>
  <c r="AW29"/>
  <c r="BE29"/>
  <c r="BU29"/>
  <c r="BM29"/>
  <c r="CL29"/>
  <c r="AQ29"/>
  <c r="BH29"/>
  <c r="AY29"/>
  <c r="BX29"/>
  <c r="BG29"/>
  <c r="AM29"/>
  <c r="BO29"/>
  <c r="AU29"/>
  <c r="CD29"/>
  <c r="BP29"/>
  <c r="CM29"/>
  <c r="BR29"/>
  <c r="CB29"/>
  <c r="BZ29"/>
  <c r="BI29"/>
  <c r="CH29"/>
  <c r="CG29"/>
  <c r="AS29"/>
  <c r="AV29"/>
  <c r="BY29"/>
  <c r="CK29"/>
  <c r="BA29"/>
  <c r="CC29"/>
  <c r="AR29"/>
  <c r="BL29"/>
  <c r="BV29"/>
  <c r="BQ29"/>
  <c r="BN29"/>
  <c r="AO29"/>
  <c r="BD29"/>
  <c r="CI29"/>
  <c r="AX29"/>
  <c r="BW29"/>
  <c r="CE29"/>
  <c r="BS29"/>
  <c r="CA29"/>
  <c r="BM64"/>
  <c r="BT33"/>
  <c r="AO33"/>
  <c r="CH33"/>
  <c r="BA33"/>
  <c r="CL33"/>
  <c r="BW33"/>
  <c r="CJ33"/>
  <c r="BV33"/>
  <c r="BT29"/>
  <c r="CF29"/>
  <c r="CJ29"/>
  <c r="AP29"/>
  <c r="BJ29"/>
  <c r="BC29"/>
  <c r="BK29"/>
  <c r="AT29"/>
  <c r="BB29"/>
  <c r="AS25"/>
  <c r="AR25"/>
  <c r="CG25"/>
  <c r="AU33"/>
  <c r="BZ33"/>
  <c r="AO25"/>
  <c r="CA25"/>
  <c r="BK25"/>
  <c r="AV25"/>
  <c r="CL25"/>
  <c r="BR25"/>
  <c r="BZ25"/>
  <c r="BW25"/>
  <c r="BB25"/>
  <c r="CH25"/>
  <c r="AY25"/>
  <c r="BQ25"/>
  <c r="CI25"/>
  <c r="BC25"/>
  <c r="AX25"/>
  <c r="BO25"/>
  <c r="CE25"/>
  <c r="AU25"/>
  <c r="AM25"/>
  <c r="AT25"/>
  <c r="CM25"/>
  <c r="BJ25"/>
  <c r="BG25"/>
  <c r="CK25"/>
  <c r="CC25"/>
  <c r="BS25"/>
  <c r="AP25"/>
  <c r="BV25"/>
  <c r="BA25"/>
  <c r="BI25"/>
  <c r="BI72"/>
  <c r="BF25"/>
  <c r="CD25"/>
  <c r="BN25"/>
  <c r="CH64"/>
  <c r="AT64"/>
  <c r="BV64"/>
  <c r="BJ64"/>
  <c r="AY64"/>
  <c r="AM64"/>
  <c r="BW64"/>
  <c r="BZ64"/>
  <c r="CA64"/>
  <c r="AO64"/>
  <c r="BK64"/>
  <c r="AU64"/>
  <c r="CG64"/>
  <c r="CI64"/>
  <c r="AX64"/>
  <c r="CD64"/>
  <c r="BB64"/>
  <c r="AW64"/>
  <c r="BA64"/>
  <c r="AQ64"/>
  <c r="BH64"/>
  <c r="BF64"/>
  <c r="AR64"/>
  <c r="BG64"/>
  <c r="CL64"/>
  <c r="BU64"/>
  <c r="BC64"/>
  <c r="CB64"/>
  <c r="CF64"/>
  <c r="AV64"/>
  <c r="AN64"/>
  <c r="CJ64"/>
  <c r="BS64"/>
  <c r="CE64"/>
  <c r="BY64"/>
  <c r="BN64"/>
  <c r="BP64"/>
  <c r="CM64"/>
  <c r="BO64"/>
  <c r="AZ64"/>
  <c r="BX64"/>
  <c r="BL64"/>
  <c r="BT64"/>
  <c r="CJ25"/>
  <c r="CJ72"/>
  <c r="BE25"/>
  <c r="BU25"/>
  <c r="BM25"/>
  <c r="BY25"/>
  <c r="BP25"/>
  <c r="BH25"/>
  <c r="CF25"/>
  <c r="BX25"/>
  <c r="BL25"/>
  <c r="AS64"/>
  <c r="CK64"/>
  <c r="BE64"/>
  <c r="BR64"/>
  <c r="CC64"/>
  <c r="BF33"/>
  <c r="CA33"/>
  <c r="BK33"/>
  <c r="CC33"/>
  <c r="AP33"/>
  <c r="BS33"/>
  <c r="CM33"/>
  <c r="BX33"/>
  <c r="BR33"/>
  <c r="CD33"/>
  <c r="BG33"/>
  <c r="BL33"/>
  <c r="AR33"/>
  <c r="BB33"/>
  <c r="BJ33"/>
  <c r="BE33"/>
  <c r="AV33"/>
  <c r="AW33"/>
  <c r="AW72"/>
  <c r="R5" i="9"/>
  <c r="CB33" i="1"/>
  <c r="BP33"/>
  <c r="AZ33"/>
  <c r="AM33"/>
  <c r="BQ33"/>
  <c r="AS33"/>
  <c r="AN33"/>
  <c r="AX33"/>
  <c r="AY33"/>
  <c r="AQ33"/>
  <c r="BU33"/>
  <c r="CG33"/>
  <c r="BH33"/>
  <c r="BC33"/>
  <c r="CF33"/>
  <c r="BD33"/>
  <c r="BD72"/>
  <c r="CD31" i="4"/>
  <c r="BD3" i="9"/>
  <c r="BN31" i="4"/>
  <c r="AN3" i="9"/>
  <c r="AK31" i="4"/>
  <c r="K3" i="9"/>
  <c r="BP31" i="4"/>
  <c r="AP3" i="9"/>
  <c r="AJ31" i="4"/>
  <c r="J3" i="9"/>
  <c r="BJ31" i="4"/>
  <c r="AJ3" i="9"/>
  <c r="BV31" i="4"/>
  <c r="AV3" i="9"/>
  <c r="BS31" i="4"/>
  <c r="AS3" i="9"/>
  <c r="CE31" i="4"/>
  <c r="BE3" i="9"/>
  <c r="AW31" i="4"/>
  <c r="W3" i="9"/>
  <c r="BH31" i="4"/>
  <c r="AH3" i="9"/>
  <c r="BY31" i="4"/>
  <c r="AY3" i="9"/>
  <c r="BG31" i="4"/>
  <c r="AG3" i="9"/>
  <c r="AY31" i="4"/>
  <c r="Y3" i="9"/>
  <c r="BK31" i="4"/>
  <c r="AK3" i="9"/>
  <c r="BU31" i="4"/>
  <c r="AU3" i="9"/>
  <c r="CH31" i="4"/>
  <c r="BR31"/>
  <c r="AR3" i="9"/>
  <c r="AQ31" i="4"/>
  <c r="Q3" i="9"/>
  <c r="BF31" i="4"/>
  <c r="AF3" i="9"/>
  <c r="BO31" i="4"/>
  <c r="AO3" i="9"/>
  <c r="AZ31" i="4"/>
  <c r="Z3" i="9"/>
  <c r="BQ31" i="4"/>
  <c r="AQ3" i="9"/>
  <c r="AN31" i="4"/>
  <c r="N3" i="9"/>
  <c r="AX31" i="4"/>
  <c r="X3" i="9"/>
  <c r="CA31" i="4"/>
  <c r="BA3" i="9"/>
  <c r="AT31" i="4"/>
  <c r="T3" i="9"/>
  <c r="BZ31" i="4"/>
  <c r="AZ3" i="9"/>
  <c r="AP31" i="4"/>
  <c r="P3" i="9"/>
  <c r="BL31" i="4"/>
  <c r="AL3" i="9"/>
  <c r="BI31" i="4"/>
  <c r="AI3" i="9"/>
  <c r="BT31" i="4"/>
  <c r="AT3" i="9"/>
  <c r="BB31" i="4"/>
  <c r="AB3" i="9"/>
  <c r="AH31" i="4"/>
  <c r="H3" i="9"/>
  <c r="AL31" i="4"/>
  <c r="L3" i="9"/>
  <c r="AO31" i="4"/>
  <c r="O3" i="9"/>
  <c r="CF31" i="4"/>
  <c r="BF3" i="9"/>
  <c r="AV31" i="4"/>
  <c r="V3" i="9"/>
  <c r="CB31" i="4"/>
  <c r="BB3" i="9"/>
  <c r="AM31" i="4"/>
  <c r="M3" i="9"/>
  <c r="BD31" i="4"/>
  <c r="AD3" i="9"/>
  <c r="AD5"/>
  <c r="Y5"/>
  <c r="BE5"/>
  <c r="AN72" i="1"/>
  <c r="I5" i="9"/>
  <c r="AZ72" i="1"/>
  <c r="U5" i="9"/>
  <c r="CB72" i="1"/>
  <c r="AW5" i="9"/>
  <c r="AR72" i="1"/>
  <c r="M5" i="9"/>
  <c r="BM72" i="1"/>
  <c r="AH5" i="9"/>
  <c r="BT72" i="1"/>
  <c r="AO5" i="9"/>
  <c r="CG72" i="1"/>
  <c r="BB5" i="9"/>
  <c r="AQ72" i="1"/>
  <c r="L5" i="9"/>
  <c r="AS72" i="1"/>
  <c r="N5" i="9"/>
  <c r="BY72" i="1"/>
  <c r="AT5" i="9"/>
  <c r="BX72" i="1"/>
  <c r="AS5" i="9"/>
  <c r="BH72" i="1"/>
  <c r="AC5" i="9"/>
  <c r="BU72" i="1"/>
  <c r="AP5" i="9"/>
  <c r="BN72" i="1"/>
  <c r="AI5" i="9"/>
  <c r="BF72" i="1"/>
  <c r="AA5" i="9"/>
  <c r="BA72" i="1"/>
  <c r="V5" i="9"/>
  <c r="AP72" i="1"/>
  <c r="K5" i="9"/>
  <c r="CC72" i="1"/>
  <c r="AX5" i="9"/>
  <c r="BG72" i="1"/>
  <c r="AB5" i="9"/>
  <c r="CM72" i="1"/>
  <c r="AM72"/>
  <c r="H5" i="9"/>
  <c r="CE72" i="1"/>
  <c r="AZ5" i="9"/>
  <c r="AX72" i="1"/>
  <c r="S5" i="9"/>
  <c r="CI72" i="1"/>
  <c r="BD5" i="9"/>
  <c r="AY72" i="1"/>
  <c r="T5" i="9"/>
  <c r="BB72" i="1"/>
  <c r="W5" i="9"/>
  <c r="BZ72" i="1"/>
  <c r="AU5" i="9"/>
  <c r="CL72" i="1"/>
  <c r="BK72"/>
  <c r="AF5" i="9"/>
  <c r="AO72" i="1"/>
  <c r="J5" i="9"/>
  <c r="BL72" i="1"/>
  <c r="AG5" i="9"/>
  <c r="CF72" i="1"/>
  <c r="BA5" i="9"/>
  <c r="BP72" i="1"/>
  <c r="AK5" i="9"/>
  <c r="BE72" i="1"/>
  <c r="Z5" i="9"/>
  <c r="CD72" i="1"/>
  <c r="AY5" i="9"/>
  <c r="BV72" i="1"/>
  <c r="AQ5" i="9"/>
  <c r="BS72" i="1"/>
  <c r="AN5" i="9"/>
  <c r="CK72" i="1"/>
  <c r="BF5" i="9"/>
  <c r="BJ72" i="1"/>
  <c r="AE5" i="9"/>
  <c r="AT72" i="1"/>
  <c r="O5" i="9"/>
  <c r="AU72" i="1"/>
  <c r="P5" i="9"/>
  <c r="BO72" i="1"/>
  <c r="AJ5" i="9"/>
  <c r="BC72" i="1"/>
  <c r="X5" i="9"/>
  <c r="BQ72" i="1"/>
  <c r="AL5" i="9"/>
  <c r="CH72" i="1"/>
  <c r="BC5" i="9"/>
  <c r="BW72" i="1"/>
  <c r="AR5" i="9"/>
  <c r="BR72" i="1"/>
  <c r="AM5" i="9"/>
  <c r="AV72" i="1"/>
  <c r="Q5" i="9"/>
  <c r="CA72" i="1"/>
  <c r="AV5" i="9"/>
</calcChain>
</file>

<file path=xl/sharedStrings.xml><?xml version="1.0" encoding="utf-8"?>
<sst xmlns="http://schemas.openxmlformats.org/spreadsheetml/2006/main" count="1091" uniqueCount="566">
  <si>
    <t>Obijektum azonosítása</t>
  </si>
  <si>
    <t>Műszaki jellemzők</t>
  </si>
  <si>
    <t>Állapotjellemzők</t>
  </si>
  <si>
    <t>Gazdasági jellemzők</t>
  </si>
  <si>
    <t>Viziközmű obijektum azonosító</t>
  </si>
  <si>
    <t>Település</t>
  </si>
  <si>
    <t>Utca</t>
  </si>
  <si>
    <t>Megnevezés</t>
  </si>
  <si>
    <t>Ágazat</t>
  </si>
  <si>
    <t>Névleges átmérő</t>
  </si>
  <si>
    <t>Hossz</t>
  </si>
  <si>
    <t xml:space="preserve">Víztelenítési korrekció                       </t>
  </si>
  <si>
    <t>Úthelyreál-lítási korrekció</t>
  </si>
  <si>
    <t>Fektetési mélység-korrekció</t>
  </si>
  <si>
    <t>Talajminő-ségi korrekció</t>
  </si>
  <si>
    <t>Üzembe helyezés éve</t>
  </si>
  <si>
    <t>Várható élettartam</t>
  </si>
  <si>
    <t>Állagmu-tató</t>
  </si>
  <si>
    <t>Korrigált állagmu-tató</t>
  </si>
  <si>
    <t>Hátralévő élettartam</t>
  </si>
  <si>
    <t>Fajlagos költség</t>
  </si>
  <si>
    <t>Vagyonérték</t>
  </si>
  <si>
    <t>Écs 1</t>
  </si>
  <si>
    <t>Écs 2</t>
  </si>
  <si>
    <t>nyíltvizes</t>
  </si>
  <si>
    <t>vákuumos</t>
  </si>
  <si>
    <t>gerinc</t>
  </si>
  <si>
    <t>ivóvíz</t>
  </si>
  <si>
    <t>KMPVC</t>
  </si>
  <si>
    <t>AC</t>
  </si>
  <si>
    <t>PVC</t>
  </si>
  <si>
    <t>KPE</t>
  </si>
  <si>
    <t>Újraelőállítási, vagy helyette-sítési érték</t>
  </si>
  <si>
    <t>Csőanyag megneve-zése</t>
  </si>
  <si>
    <r>
      <t xml:space="preserve">Piac u. </t>
    </r>
    <r>
      <rPr>
        <sz val="10"/>
        <rFont val="Calibri"/>
        <family val="2"/>
        <charset val="238"/>
      </rPr>
      <t>Vízmű kitáp vezeték - Napos u.</t>
    </r>
  </si>
  <si>
    <r>
      <t xml:space="preserve">Piac u. </t>
    </r>
    <r>
      <rPr>
        <sz val="10"/>
        <rFont val="Calibri"/>
        <family val="2"/>
        <charset val="238"/>
      </rPr>
      <t>Napos u. - Dorozsmai u.</t>
    </r>
  </si>
  <si>
    <r>
      <t xml:space="preserve">Piac u. </t>
    </r>
    <r>
      <rPr>
        <sz val="10"/>
        <rFont val="Calibri"/>
        <family val="2"/>
        <charset val="238"/>
      </rPr>
      <t>Napos u. Dorozsmai u.</t>
    </r>
  </si>
  <si>
    <r>
      <t xml:space="preserve">Vásártér u. </t>
    </r>
    <r>
      <rPr>
        <sz val="10"/>
        <rFont val="Calibri"/>
        <family val="2"/>
        <charset val="238"/>
      </rPr>
      <t>Piac u. - Vásártér u. 8-ig</t>
    </r>
  </si>
  <si>
    <r>
      <t xml:space="preserve">Vásártér u. </t>
    </r>
    <r>
      <rPr>
        <sz val="10"/>
        <rFont val="Calibri"/>
        <family val="2"/>
        <charset val="238"/>
      </rPr>
      <t>Vásártér u. 8. - végig</t>
    </r>
  </si>
  <si>
    <r>
      <t xml:space="preserve">Dorozsmai út páratlan o. </t>
    </r>
    <r>
      <rPr>
        <sz val="10"/>
        <rFont val="Calibri"/>
        <family val="2"/>
        <charset val="238"/>
      </rPr>
      <t xml:space="preserve"> Piac u. - Petőfi u.</t>
    </r>
  </si>
  <si>
    <r>
      <t xml:space="preserve">Dorozsmai út alatti átvezetés </t>
    </r>
    <r>
      <rPr>
        <sz val="10"/>
        <rFont val="Calibri"/>
        <family val="2"/>
        <charset val="238"/>
      </rPr>
      <t>Petőfi utcánál</t>
    </r>
  </si>
  <si>
    <r>
      <t xml:space="preserve">Dorozsmai út </t>
    </r>
    <r>
      <rPr>
        <sz val="10"/>
        <rFont val="Calibri"/>
        <family val="2"/>
        <charset val="238"/>
      </rPr>
      <t>Radnai út alatti átvezetés</t>
    </r>
  </si>
  <si>
    <r>
      <t xml:space="preserve">Dorozsmai út páros o. </t>
    </r>
    <r>
      <rPr>
        <sz val="10"/>
        <rFont val="Calibri"/>
        <family val="2"/>
        <charset val="238"/>
      </rPr>
      <t>Piac u. - Radnai u.</t>
    </r>
  </si>
  <si>
    <r>
      <t xml:space="preserve">Dorozsmai út páros o. </t>
    </r>
    <r>
      <rPr>
        <sz val="10"/>
        <rFont val="Calibri"/>
        <family val="2"/>
        <charset val="238"/>
      </rPr>
      <t>Radnai u. - Petőfi u.</t>
    </r>
  </si>
  <si>
    <r>
      <t xml:space="preserve">Dorozsmai út Páros o. </t>
    </r>
    <r>
      <rPr>
        <sz val="10"/>
        <rFont val="Calibri"/>
        <family val="2"/>
        <charset val="238"/>
      </rPr>
      <t>Petőfi u. - Arany J. u.</t>
    </r>
  </si>
  <si>
    <r>
      <t xml:space="preserve">Dorozsmai út páros o. </t>
    </r>
    <r>
      <rPr>
        <sz val="10"/>
        <rFont val="Calibri"/>
        <family val="2"/>
        <charset val="238"/>
      </rPr>
      <t xml:space="preserve">Arany J. u. - Szent Margit </t>
    </r>
  </si>
  <si>
    <r>
      <t xml:space="preserve">Dorozsmai út páros o. </t>
    </r>
    <r>
      <rPr>
        <sz val="10"/>
        <rFont val="Calibri"/>
        <family val="2"/>
        <charset val="238"/>
      </rPr>
      <t>Szent Margit u. - Ruzsai u.</t>
    </r>
  </si>
  <si>
    <r>
      <t xml:space="preserve">Dorozsmai út páratlan o. </t>
    </r>
    <r>
      <rPr>
        <sz val="10"/>
        <rFont val="Calibri"/>
        <family val="2"/>
        <charset val="238"/>
      </rPr>
      <t>Piac u. - Huszár u.</t>
    </r>
  </si>
  <si>
    <r>
      <t xml:space="preserve">Dorozsmai út alatti átvezetés </t>
    </r>
    <r>
      <rPr>
        <sz val="10"/>
        <rFont val="Calibri"/>
        <family val="2"/>
        <charset val="238"/>
      </rPr>
      <t>Huszár u-nál</t>
    </r>
  </si>
  <si>
    <r>
      <t xml:space="preserve">Dorozsmai út páratlan o. </t>
    </r>
    <r>
      <rPr>
        <sz val="10"/>
        <rFont val="Calibri"/>
        <family val="2"/>
        <charset val="238"/>
      </rPr>
      <t>Napos u. - végig Dózsa Gy. utcáig</t>
    </r>
  </si>
  <si>
    <r>
      <t xml:space="preserve">Napos u. </t>
    </r>
    <r>
      <rPr>
        <sz val="10"/>
        <rFont val="Calibri"/>
        <family val="2"/>
        <charset val="238"/>
      </rPr>
      <t>Dorozsmai u. - Piac u.</t>
    </r>
  </si>
  <si>
    <r>
      <t xml:space="preserve">Víztorony u. </t>
    </r>
    <r>
      <rPr>
        <sz val="10"/>
        <rFont val="Calibri"/>
        <family val="2"/>
        <charset val="238"/>
      </rPr>
      <t>Dorozsmai út - Piac u.</t>
    </r>
  </si>
  <si>
    <r>
      <t xml:space="preserve">Dorozsmai út páros o. </t>
    </r>
    <r>
      <rPr>
        <sz val="10"/>
        <rFont val="Calibri"/>
        <family val="2"/>
        <charset val="238"/>
      </rPr>
      <t>Piac u. - Napos u-ig</t>
    </r>
  </si>
  <si>
    <r>
      <t xml:space="preserve">Doroszmai u. páros oldal </t>
    </r>
    <r>
      <rPr>
        <sz val="10"/>
        <rFont val="Calibri"/>
        <family val="2"/>
        <charset val="238"/>
      </rPr>
      <t xml:space="preserve">Napos u. - Ady E. </t>
    </r>
  </si>
  <si>
    <r>
      <t xml:space="preserve">Dorozsmai út </t>
    </r>
    <r>
      <rPr>
        <sz val="10"/>
        <rFont val="Calibri"/>
        <family val="2"/>
        <charset val="238"/>
      </rPr>
      <t>Dózsa Gy. u. - Benzinkút</t>
    </r>
  </si>
  <si>
    <r>
      <t xml:space="preserve">Dózsa Gy. utca </t>
    </r>
    <r>
      <rPr>
        <sz val="10"/>
        <rFont val="Calibri"/>
        <family val="2"/>
        <charset val="238"/>
      </rPr>
      <t>Dorozsmai út - Olajos u.</t>
    </r>
  </si>
  <si>
    <r>
      <t xml:space="preserve">Olajos u. </t>
    </r>
    <r>
      <rPr>
        <sz val="10"/>
        <rFont val="Calibri"/>
        <family val="2"/>
        <charset val="238"/>
      </rPr>
      <t>Dozsa Gy. u. - Erkel F.</t>
    </r>
  </si>
  <si>
    <r>
      <t xml:space="preserve">Ady Endre u. </t>
    </r>
    <r>
      <rPr>
        <sz val="10"/>
        <rFont val="Calibri"/>
        <family val="2"/>
        <charset val="238"/>
      </rPr>
      <t>Dorozsmai u. - Dózsa Gy. u</t>
    </r>
  </si>
  <si>
    <r>
      <t xml:space="preserve">József A. u. </t>
    </r>
    <r>
      <rPr>
        <sz val="10"/>
        <rFont val="Calibri"/>
        <family val="2"/>
        <charset val="238"/>
      </rPr>
      <t>Dorozsmai út - Dózsa Gy. u.</t>
    </r>
  </si>
  <si>
    <r>
      <t xml:space="preserve">Huszár u. </t>
    </r>
    <r>
      <rPr>
        <sz val="10"/>
        <rFont val="Calibri"/>
        <family val="2"/>
        <charset val="238"/>
      </rPr>
      <t>Dorozsmai út- Kölcsey u.</t>
    </r>
  </si>
  <si>
    <r>
      <t xml:space="preserve">Huszár u. </t>
    </r>
    <r>
      <rPr>
        <sz val="10"/>
        <rFont val="Calibri"/>
        <family val="2"/>
        <charset val="238"/>
      </rPr>
      <t>Kölcsey u. - Dózsa Gy. u.</t>
    </r>
  </si>
  <si>
    <r>
      <t xml:space="preserve">Huszár u. </t>
    </r>
    <r>
      <rPr>
        <sz val="10"/>
        <rFont val="Calibri"/>
        <family val="2"/>
        <charset val="238"/>
      </rPr>
      <t>Dózsa Gy. u. - végig</t>
    </r>
  </si>
  <si>
    <r>
      <t xml:space="preserve">Erkel F. u. </t>
    </r>
    <r>
      <rPr>
        <sz val="10"/>
        <rFont val="Calibri"/>
        <family val="2"/>
        <charset val="238"/>
      </rPr>
      <t>Olajos u. - Kossuth dülő</t>
    </r>
  </si>
  <si>
    <r>
      <t xml:space="preserve">Móra F. u. </t>
    </r>
    <r>
      <rPr>
        <sz val="10"/>
        <rFont val="Calibri"/>
        <family val="2"/>
        <charset val="238"/>
      </rPr>
      <t>Olajos u. - Kossuth dülő</t>
    </r>
  </si>
  <si>
    <r>
      <t xml:space="preserve">Dózsa Gy. u. páros o. </t>
    </r>
    <r>
      <rPr>
        <sz val="10"/>
        <rFont val="Calibri"/>
        <family val="2"/>
        <charset val="238"/>
      </rPr>
      <t>Olajos u. - Kossuth dülő</t>
    </r>
  </si>
  <si>
    <r>
      <t xml:space="preserve">Dózsa Gy. u. páratlan o. </t>
    </r>
    <r>
      <rPr>
        <sz val="10"/>
        <rFont val="Calibri"/>
        <family val="2"/>
        <charset val="238"/>
      </rPr>
      <t>Ady E. u. - József A. u.</t>
    </r>
  </si>
  <si>
    <r>
      <t xml:space="preserve">Dózsa Gy. u. páratlan o. </t>
    </r>
    <r>
      <rPr>
        <sz val="10"/>
        <rFont val="Calibri"/>
        <family val="2"/>
        <charset val="238"/>
      </rPr>
      <t>Huszár u. Kossuth dülő</t>
    </r>
  </si>
  <si>
    <r>
      <t xml:space="preserve">Kossuth dülő </t>
    </r>
    <r>
      <rPr>
        <sz val="10"/>
        <rFont val="Calibri"/>
        <family val="2"/>
        <charset val="238"/>
      </rPr>
      <t>Dózsa Gy. u. - Erkel F. u.</t>
    </r>
  </si>
  <si>
    <r>
      <t xml:space="preserve">Kossuth dülő </t>
    </r>
    <r>
      <rPr>
        <sz val="10"/>
        <rFont val="Calibri"/>
        <family val="2"/>
        <charset val="238"/>
      </rPr>
      <t>Dózsa Gy. u. alatti átvezetés</t>
    </r>
  </si>
  <si>
    <r>
      <t xml:space="preserve">Kölcsey u. </t>
    </r>
    <r>
      <rPr>
        <sz val="10"/>
        <rFont val="Calibri"/>
        <family val="2"/>
        <charset val="238"/>
      </rPr>
      <t>Huszár u. - Sportpálya melletti u.</t>
    </r>
  </si>
  <si>
    <r>
      <t xml:space="preserve">Kölcsey u. </t>
    </r>
    <r>
      <rPr>
        <sz val="10"/>
        <rFont val="Calibri"/>
        <family val="2"/>
        <charset val="238"/>
      </rPr>
      <t>Sportpálya melletti u. - Kossuth dülő</t>
    </r>
  </si>
  <si>
    <r>
      <t xml:space="preserve">Székely u. </t>
    </r>
    <r>
      <rPr>
        <sz val="10"/>
        <rFont val="Calibri"/>
        <family val="2"/>
        <charset val="238"/>
      </rPr>
      <t>Sportpálya meletti u. - Kossuth dülő</t>
    </r>
  </si>
  <si>
    <r>
      <t xml:space="preserve">Erdélyi u. </t>
    </r>
    <r>
      <rPr>
        <sz val="10"/>
        <rFont val="Calibri"/>
        <family val="2"/>
        <charset val="238"/>
      </rPr>
      <t>Dorozsmai u. - Kossuth dülő</t>
    </r>
  </si>
  <si>
    <r>
      <t xml:space="preserve">Sprotpálya meletti u. </t>
    </r>
    <r>
      <rPr>
        <sz val="10"/>
        <rFont val="Calibri"/>
        <family val="2"/>
        <charset val="238"/>
      </rPr>
      <t xml:space="preserve">Erdélyi u. - Székely u. </t>
    </r>
  </si>
  <si>
    <r>
      <t xml:space="preserve">Sportpálya meletti u. </t>
    </r>
    <r>
      <rPr>
        <sz val="10"/>
        <rFont val="Calibri"/>
        <family val="2"/>
        <charset val="238"/>
      </rPr>
      <t>Székely u. - Kölcsey u.</t>
    </r>
  </si>
  <si>
    <r>
      <t xml:space="preserve">Kossuth dülő </t>
    </r>
    <r>
      <rPr>
        <sz val="10"/>
        <rFont val="Calibri"/>
        <family val="2"/>
        <charset val="238"/>
      </rPr>
      <t>Erdélyi u. - Székely u.</t>
    </r>
  </si>
  <si>
    <r>
      <t xml:space="preserve">Fehérvári u. </t>
    </r>
    <r>
      <rPr>
        <sz val="10"/>
        <rFont val="Calibri"/>
        <family val="2"/>
        <charset val="238"/>
      </rPr>
      <t>Fogarasi u. - Kossuth dülő</t>
    </r>
  </si>
  <si>
    <r>
      <t xml:space="preserve">Fogarasi u. </t>
    </r>
    <r>
      <rPr>
        <sz val="10"/>
        <rFont val="Calibri"/>
        <family val="2"/>
        <charset val="238"/>
      </rPr>
      <t>Dorozsmai út- Szabadság téri akna</t>
    </r>
  </si>
  <si>
    <r>
      <t xml:space="preserve">Fogarasi u. </t>
    </r>
    <r>
      <rPr>
        <sz val="10"/>
        <rFont val="Calibri"/>
        <family val="2"/>
        <charset val="238"/>
      </rPr>
      <t>Szabadság tér akna - Fogarasi u. 26-ig</t>
    </r>
  </si>
  <si>
    <r>
      <t xml:space="preserve">Fogarasi utca </t>
    </r>
    <r>
      <rPr>
        <sz val="10"/>
        <rFont val="Calibri"/>
        <family val="2"/>
        <charset val="238"/>
      </rPr>
      <t xml:space="preserve">Fogarasi u. 26 - Kossuth dülő </t>
    </r>
  </si>
  <si>
    <r>
      <t xml:space="preserve">Radnai u. </t>
    </r>
    <r>
      <rPr>
        <sz val="10"/>
        <rFont val="Calibri"/>
        <family val="2"/>
        <charset val="238"/>
      </rPr>
      <t>Dorozsmai u. - Kossuth dülő</t>
    </r>
  </si>
  <si>
    <r>
      <t xml:space="preserve">Bem J. u. </t>
    </r>
    <r>
      <rPr>
        <sz val="10"/>
        <rFont val="Calibri"/>
        <family val="2"/>
        <charset val="238"/>
      </rPr>
      <t>Dorozsmai u. - Kossuth dülő</t>
    </r>
  </si>
  <si>
    <r>
      <t xml:space="preserve">Petőfi u. </t>
    </r>
    <r>
      <rPr>
        <sz val="10"/>
        <rFont val="Calibri"/>
        <family val="2"/>
        <charset val="238"/>
      </rPr>
      <t>Dorozsmai út - Petőfi u. 31-ig</t>
    </r>
  </si>
  <si>
    <r>
      <t xml:space="preserve">Petőfi u. </t>
    </r>
    <r>
      <rPr>
        <sz val="10"/>
        <rFont val="Calibri"/>
        <family val="2"/>
        <charset val="238"/>
      </rPr>
      <t>Petőfi u. 31. - Kossuth dülő</t>
    </r>
  </si>
  <si>
    <r>
      <t>Kossuth dülő Bem</t>
    </r>
    <r>
      <rPr>
        <sz val="10"/>
        <rFont val="Calibri"/>
        <family val="2"/>
        <charset val="238"/>
      </rPr>
      <t xml:space="preserve"> u. -Erdélyi u.</t>
    </r>
  </si>
  <si>
    <r>
      <t xml:space="preserve">Arany János u. </t>
    </r>
    <r>
      <rPr>
        <sz val="10"/>
        <rFont val="Calibri"/>
        <family val="2"/>
        <charset val="238"/>
      </rPr>
      <t>Dorozsmai u. - Kis u.</t>
    </r>
  </si>
  <si>
    <r>
      <t xml:space="preserve">Arany János u. </t>
    </r>
    <r>
      <rPr>
        <sz val="10"/>
        <rFont val="Calibri"/>
        <family val="2"/>
        <charset val="238"/>
      </rPr>
      <t>Kis u. - Kossuth dülő</t>
    </r>
  </si>
  <si>
    <r>
      <t xml:space="preserve">Jókai u. </t>
    </r>
    <r>
      <rPr>
        <sz val="10"/>
        <rFont val="Calibri"/>
        <family val="2"/>
        <charset val="238"/>
      </rPr>
      <t>Dorozsmai út - Kis u.</t>
    </r>
  </si>
  <si>
    <r>
      <t xml:space="preserve">Makarenko u. </t>
    </r>
    <r>
      <rPr>
        <sz val="10"/>
        <rFont val="Calibri"/>
        <family val="2"/>
        <charset val="238"/>
      </rPr>
      <t>Dorozsmai u. - Kis u.</t>
    </r>
  </si>
  <si>
    <r>
      <t xml:space="preserve">Szent Margit u. </t>
    </r>
    <r>
      <rPr>
        <sz val="10"/>
        <rFont val="Calibri"/>
        <family val="2"/>
        <charset val="238"/>
      </rPr>
      <t>Dorozsmai u. - Kis u.</t>
    </r>
  </si>
  <si>
    <r>
      <t xml:space="preserve">Ruzsai u. </t>
    </r>
    <r>
      <rPr>
        <sz val="10"/>
        <rFont val="Calibri"/>
        <family val="2"/>
        <charset val="238"/>
      </rPr>
      <t>Dorozsmai út- Ruzsai u. 38-ig</t>
    </r>
  </si>
  <si>
    <r>
      <t xml:space="preserve">Kossuth dülő </t>
    </r>
    <r>
      <rPr>
        <sz val="10"/>
        <rFont val="Calibri"/>
        <family val="2"/>
        <charset val="238"/>
      </rPr>
      <t>Bem u. - Arany J. u.</t>
    </r>
  </si>
  <si>
    <r>
      <t xml:space="preserve">József A. u. </t>
    </r>
    <r>
      <rPr>
        <sz val="10"/>
        <rFont val="Calibri"/>
        <family val="2"/>
        <charset val="238"/>
      </rPr>
      <t>Dózsa Gy. u. alatti átvezetés</t>
    </r>
  </si>
  <si>
    <r>
      <t xml:space="preserve">Szent Margit u. </t>
    </r>
    <r>
      <rPr>
        <sz val="10"/>
        <rFont val="Calibri"/>
        <family val="2"/>
        <charset val="238"/>
      </rPr>
      <t xml:space="preserve">Kis u. - Kossuth u. </t>
    </r>
  </si>
  <si>
    <r>
      <t xml:space="preserve">Kis u. </t>
    </r>
    <r>
      <rPr>
        <sz val="10"/>
        <rFont val="Calibri"/>
        <family val="2"/>
        <charset val="238"/>
      </rPr>
      <t>Arany J. u. - Jókai u.</t>
    </r>
  </si>
  <si>
    <r>
      <t xml:space="preserve">Kis u. </t>
    </r>
    <r>
      <rPr>
        <sz val="10"/>
        <rFont val="Calibri"/>
        <family val="2"/>
        <charset val="238"/>
      </rPr>
      <t>Jókai u. - Ruzsai u.</t>
    </r>
  </si>
  <si>
    <r>
      <t xml:space="preserve">Wesselényi u. </t>
    </r>
    <r>
      <rPr>
        <sz val="10"/>
        <rFont val="Calibri"/>
        <family val="2"/>
        <charset val="238"/>
      </rPr>
      <t>Huszár u. - Sportpálya meletti u.</t>
    </r>
  </si>
  <si>
    <r>
      <t xml:space="preserve">Wesselényi u. </t>
    </r>
    <r>
      <rPr>
        <sz val="10"/>
        <rFont val="Calibri"/>
        <family val="2"/>
        <charset val="238"/>
      </rPr>
      <t>Sportpálya meleltti u. - Kossuth dülő</t>
    </r>
  </si>
  <si>
    <r>
      <t xml:space="preserve">Kossuth dülő </t>
    </r>
    <r>
      <rPr>
        <sz val="10"/>
        <rFont val="Calibri"/>
        <family val="2"/>
        <charset val="238"/>
      </rPr>
      <t>Wesselényi u. - Kölcsey u.</t>
    </r>
  </si>
  <si>
    <r>
      <t>Székely u.</t>
    </r>
    <r>
      <rPr>
        <sz val="10"/>
        <color indexed="8"/>
        <rFont val="Calibri"/>
        <family val="2"/>
        <charset val="238"/>
      </rPr>
      <t xml:space="preserve"> Huszár  u. - Sportpálya melletti út</t>
    </r>
  </si>
  <si>
    <t>Üllés</t>
  </si>
  <si>
    <t>Üllés ivóvízhálózat vagyonértékelés</t>
  </si>
  <si>
    <t>ÜVIZG-001</t>
  </si>
  <si>
    <t>ÜVIZG-002</t>
  </si>
  <si>
    <t>ÜVIZG-003</t>
  </si>
  <si>
    <t>ÜVIZG-004</t>
  </si>
  <si>
    <t>ÜVIZG-005</t>
  </si>
  <si>
    <t>ÜVIZG-006</t>
  </si>
  <si>
    <t>ÜVIZG-007</t>
  </si>
  <si>
    <t>ÜVIZG-008</t>
  </si>
  <si>
    <t>ÜVIZG-009</t>
  </si>
  <si>
    <t>ÜVIZG-010</t>
  </si>
  <si>
    <t>ÜVIZG-011</t>
  </si>
  <si>
    <t>ÜVIZG-012</t>
  </si>
  <si>
    <t>ÜVIZG-013</t>
  </si>
  <si>
    <t>ÜVIZG-014</t>
  </si>
  <si>
    <t>ÜVIZG-015</t>
  </si>
  <si>
    <t>ÜVIZG-016</t>
  </si>
  <si>
    <t>ÜVIZG-017</t>
  </si>
  <si>
    <t>ÜVIZG-018</t>
  </si>
  <si>
    <t>ÜVIZG-019</t>
  </si>
  <si>
    <t>ÜVIZG-020</t>
  </si>
  <si>
    <t>ÜVIZG-021</t>
  </si>
  <si>
    <t>ÜVIZG-022</t>
  </si>
  <si>
    <t>ÜVIZG-023</t>
  </si>
  <si>
    <t>ÜVIZG-024</t>
  </si>
  <si>
    <t>ÜVIZG-025</t>
  </si>
  <si>
    <t>ÜVIZG-026</t>
  </si>
  <si>
    <t>ÜVIZG-027</t>
  </si>
  <si>
    <t>ÜVIZG-028</t>
  </si>
  <si>
    <t>ÜVIZG-029</t>
  </si>
  <si>
    <t>ÜVIZG-030</t>
  </si>
  <si>
    <t>ÜVIZG-031</t>
  </si>
  <si>
    <t>ÜVIZG-032</t>
  </si>
  <si>
    <t>ÜVIZG-033</t>
  </si>
  <si>
    <t>ÜVIZG-034</t>
  </si>
  <si>
    <t>ÜVIZG-035</t>
  </si>
  <si>
    <t>ÜVIZG-036</t>
  </si>
  <si>
    <t>ÜVIZG-037</t>
  </si>
  <si>
    <t>ÜVIZG-038</t>
  </si>
  <si>
    <t>ÜVIZG-039</t>
  </si>
  <si>
    <t>ÜVIZG-040</t>
  </si>
  <si>
    <t>ÜVIZG-041</t>
  </si>
  <si>
    <t>ÜVIZG-042</t>
  </si>
  <si>
    <t>ÜVIZG-043</t>
  </si>
  <si>
    <t>ÜVIZG-044</t>
  </si>
  <si>
    <t>ÜVIZG-045</t>
  </si>
  <si>
    <t>ÜVIZG-046</t>
  </si>
  <si>
    <t>ÜVIZG-047</t>
  </si>
  <si>
    <t>ÜVIZG-048</t>
  </si>
  <si>
    <t>ÜVIZG-049</t>
  </si>
  <si>
    <t>ÜVIZG-050</t>
  </si>
  <si>
    <t>ÜVIZG-051</t>
  </si>
  <si>
    <t>ÜVIZG-052</t>
  </si>
  <si>
    <t>ÜVIZG-053</t>
  </si>
  <si>
    <t>ÜVIZG-054</t>
  </si>
  <si>
    <t>ÜVIZG-055</t>
  </si>
  <si>
    <t>ÜVIZG-056</t>
  </si>
  <si>
    <t>ÜVIZG-057</t>
  </si>
  <si>
    <t>ÜVIZG-058</t>
  </si>
  <si>
    <t>ÜVIZG-059</t>
  </si>
  <si>
    <t>ÜVIZG-060</t>
  </si>
  <si>
    <t>ÜVIZG-061</t>
  </si>
  <si>
    <t>ÜVIZG-062</t>
  </si>
  <si>
    <t>ÜVIZG-063</t>
  </si>
  <si>
    <t>ÜVIZG-064</t>
  </si>
  <si>
    <t>ÜVIZG-065</t>
  </si>
  <si>
    <t>ÜVIZG-066</t>
  </si>
  <si>
    <t>m</t>
  </si>
  <si>
    <t>Pótlási évek</t>
  </si>
  <si>
    <t>Pótlási terv</t>
  </si>
  <si>
    <t>Obijektum tulajdonságai</t>
  </si>
  <si>
    <t>Viziközmű fajtája</t>
  </si>
  <si>
    <t>Helye Hrsz</t>
  </si>
  <si>
    <t>Egységei</t>
  </si>
  <si>
    <t>Típus</t>
  </si>
  <si>
    <t>Azonosítása</t>
  </si>
  <si>
    <t>Mennyiség</t>
  </si>
  <si>
    <t>Szakág</t>
  </si>
  <si>
    <t>Létesítés éve</t>
  </si>
  <si>
    <t>Élet-tartam</t>
  </si>
  <si>
    <t>Hátralevő élettartam</t>
  </si>
  <si>
    <t>Pótlási vagy helyettesítési érték</t>
  </si>
  <si>
    <t>Vízkivétel</t>
  </si>
  <si>
    <t>kút</t>
  </si>
  <si>
    <t>mélyfúrású kút polidom házzal</t>
  </si>
  <si>
    <t>építészet</t>
  </si>
  <si>
    <t>gépészet</t>
  </si>
  <si>
    <t>II. számú kút</t>
  </si>
  <si>
    <t>III. számú kút</t>
  </si>
  <si>
    <t>szivattyúk</t>
  </si>
  <si>
    <t>búvárszivattyú</t>
  </si>
  <si>
    <t>Kutak összesen:</t>
  </si>
  <si>
    <t>Vízműtelep és vízkezelő létesítmé-nyek</t>
  </si>
  <si>
    <t>csővezeték</t>
  </si>
  <si>
    <t>akna</t>
  </si>
  <si>
    <t>monolit beton</t>
  </si>
  <si>
    <t>tolózár</t>
  </si>
  <si>
    <t>vezérlőszekrény</t>
  </si>
  <si>
    <t>CsM-i Vízmű. V.</t>
  </si>
  <si>
    <t>villamos</t>
  </si>
  <si>
    <t>energiaellátás</t>
  </si>
  <si>
    <t>földkábel</t>
  </si>
  <si>
    <t>3 x 50 Amper</t>
  </si>
  <si>
    <t>Vízműtelep összesen:</t>
  </si>
  <si>
    <t>Vízelosztás</t>
  </si>
  <si>
    <t>vítorony</t>
  </si>
  <si>
    <t>torony</t>
  </si>
  <si>
    <t>Víztorony összesen:</t>
  </si>
  <si>
    <t xml:space="preserve">Üllés vízmű és kutak </t>
  </si>
  <si>
    <t>Üllés ivóvízhálózatának vagyonértékelése összesen:</t>
  </si>
  <si>
    <t>500/2</t>
  </si>
  <si>
    <t>B-17</t>
  </si>
  <si>
    <t>K-21</t>
  </si>
  <si>
    <t>IV. számú kút</t>
  </si>
  <si>
    <t>EMU KD 38-4</t>
  </si>
  <si>
    <t>EMU D14-9</t>
  </si>
  <si>
    <t>Subline S617-05+M6D9, 3F</t>
  </si>
  <si>
    <t>240/97</t>
  </si>
  <si>
    <t>0216188/144/17/03/00, 7F97-19-0520</t>
  </si>
  <si>
    <t>kezelőépület</t>
  </si>
  <si>
    <t>kitápláló mérőhely</t>
  </si>
  <si>
    <t>alukonténer</t>
  </si>
  <si>
    <t>polidom ház</t>
  </si>
  <si>
    <t>31 m2</t>
  </si>
  <si>
    <t xml:space="preserve">Kitápvezeték a hálózatracsatlakozás előtt </t>
  </si>
  <si>
    <t>Kitápvezeték elágaztató akna</t>
  </si>
  <si>
    <t>1,5 m x 1,5 m x 1 m</t>
  </si>
  <si>
    <t>acél</t>
  </si>
  <si>
    <t>Kitápvezeték III. sz. kút – 150 KMPVC kitápvezetékig</t>
  </si>
  <si>
    <t>Kitápvezeték tolózáraknától – Kutakig</t>
  </si>
  <si>
    <t>II. sz. kút kitápvezeték – 150 KMPVC kitápvezetékig</t>
  </si>
  <si>
    <t>IV. sz. kút kitápvezeték – 150 KMPVC kitápvezetékig</t>
  </si>
  <si>
    <t>Kittápvezeték tolózárakna – Piac utca</t>
  </si>
  <si>
    <t>Víztorony töltő-ürítő vezeték</t>
  </si>
  <si>
    <t>Víztorony melletti kitápvezeték, Kitápvezeték akna – Piac utca</t>
  </si>
  <si>
    <t>2db NA 150</t>
  </si>
  <si>
    <t>2 db NA 100 Tolózár, 1 db NA 100 vízmérő</t>
  </si>
  <si>
    <t xml:space="preserve"> Piac utcai vízműtelep</t>
  </si>
  <si>
    <t>AK-200/30</t>
  </si>
  <si>
    <t>kapacitás: 200 m3         csőszármagasság: 30 m</t>
  </si>
  <si>
    <r>
      <t>befejező csőátmérő: 165 mm  névleges kap.:  1152 m3/d talpmélység: 315 m       II. oszt. Rétegvíz homokol</t>
    </r>
    <r>
      <rPr>
        <b/>
        <sz val="10"/>
        <color indexed="8"/>
        <rFont val="Calibri"/>
        <family val="2"/>
        <charset val="238"/>
      </rPr>
      <t xml:space="preserve"> nem üzemel</t>
    </r>
  </si>
  <si>
    <r>
      <t>befejező csőátmérő: 165 mm  névleges kap.:  1152 m3/d talpmélység: 220 m       II. oszt. Rétegvíz</t>
    </r>
    <r>
      <rPr>
        <b/>
        <sz val="10"/>
        <color indexed="8"/>
        <rFont val="Calibri"/>
        <family val="2"/>
        <charset val="238"/>
      </rPr>
      <t xml:space="preserve"> tartalékként üzemel</t>
    </r>
  </si>
  <si>
    <r>
      <t>befejező csőátmérő: 165 mm  névleges kap.:  1152 m3/d talpmélység: 280 m                            II. oszt. Rétegvíz</t>
    </r>
    <r>
      <rPr>
        <b/>
        <sz val="10"/>
        <color indexed="8"/>
        <rFont val="Calibri"/>
        <family val="2"/>
        <charset val="238"/>
      </rPr>
      <t xml:space="preserve"> üzemel</t>
    </r>
  </si>
  <si>
    <t>Üllés kutak, vízmű és víztorony összesen:</t>
  </si>
  <si>
    <t>Sor-szám</t>
  </si>
  <si>
    <t>Csomó-pont azonosító</t>
  </si>
  <si>
    <t>Helye</t>
  </si>
  <si>
    <t>Építészeti kialakítás (monolit, előregyártott)</t>
  </si>
  <si>
    <t>Mérete</t>
  </si>
  <si>
    <t>Gépészeti szerelés</t>
  </si>
  <si>
    <t>Állapot</t>
  </si>
  <si>
    <t>NA80</t>
  </si>
  <si>
    <t>NA100</t>
  </si>
  <si>
    <t>NA150</t>
  </si>
  <si>
    <t>(m)</t>
  </si>
  <si>
    <t>(db)</t>
  </si>
  <si>
    <t>1.</t>
  </si>
  <si>
    <t>TZ 1</t>
  </si>
  <si>
    <t>Ruzsai u.-Kis u.</t>
  </si>
  <si>
    <t>monolit</t>
  </si>
  <si>
    <t>1,5x1,0</t>
  </si>
  <si>
    <t>létesítéskori</t>
  </si>
  <si>
    <t>2.</t>
  </si>
  <si>
    <t>TZ 2</t>
  </si>
  <si>
    <t>Dorozsmai u.-Huszár u.</t>
  </si>
  <si>
    <t>0,95x0,95</t>
  </si>
  <si>
    <t>rekonstrukció 2003 1db NA100 tolózár csere</t>
  </si>
  <si>
    <t>3.</t>
  </si>
  <si>
    <t>TZ 3</t>
  </si>
  <si>
    <t>Dorozsmai u.-Erdélyi u.</t>
  </si>
  <si>
    <t>1,3x1,3</t>
  </si>
  <si>
    <t>4.</t>
  </si>
  <si>
    <t>TZ 4</t>
  </si>
  <si>
    <t>Erdélyi u. sportpálya</t>
  </si>
  <si>
    <t>1,5x1,35</t>
  </si>
  <si>
    <t>5.</t>
  </si>
  <si>
    <t>TZ 5</t>
  </si>
  <si>
    <t>Erdélyi u.-Kossuth dűlő</t>
  </si>
  <si>
    <t>1,1x1,1</t>
  </si>
  <si>
    <t>rekonstrukció 2006 2db NA100 tolózár csere</t>
  </si>
  <si>
    <t>6.</t>
  </si>
  <si>
    <t>TZ 6</t>
  </si>
  <si>
    <t>Fehérvári u.-Kossuth dűlő</t>
  </si>
  <si>
    <t>rekonstrukció 2003 csomópont és tolózár csere</t>
  </si>
  <si>
    <t>7.</t>
  </si>
  <si>
    <t>TZ 7</t>
  </si>
  <si>
    <t>Fogarasi u.-Kossuth dűlő</t>
  </si>
  <si>
    <t>rekonstrukció 2006 1db NA80 tolózár csere</t>
  </si>
  <si>
    <t>8.</t>
  </si>
  <si>
    <t>TZ 8</t>
  </si>
  <si>
    <t>Piac u.-Víztorony u.</t>
  </si>
  <si>
    <t>1,45x1,45</t>
  </si>
  <si>
    <t>9.</t>
  </si>
  <si>
    <t>TZ 9</t>
  </si>
  <si>
    <t>Piac u.-Vásártér u.</t>
  </si>
  <si>
    <t>10.</t>
  </si>
  <si>
    <t>TZ 10</t>
  </si>
  <si>
    <t>Piac u. piac előtt</t>
  </si>
  <si>
    <t>2,0x2,0</t>
  </si>
  <si>
    <t>11.</t>
  </si>
  <si>
    <t>TZ 11</t>
  </si>
  <si>
    <t>Dorozsmai u.-Piac u.</t>
  </si>
  <si>
    <t>1,05x1,05</t>
  </si>
  <si>
    <t>rekonstrukció 2005 1db NA80 tolózár csere 2011 2db NA 80 tolózár beépítés</t>
  </si>
  <si>
    <t>12.</t>
  </si>
  <si>
    <t>TZ 12</t>
  </si>
  <si>
    <t>Dorozsmai u. buszváró</t>
  </si>
  <si>
    <t>1,8x1,5</t>
  </si>
  <si>
    <t>13.</t>
  </si>
  <si>
    <t>TZ 13</t>
  </si>
  <si>
    <t>Dorozsmai u.-Fogarasi u.</t>
  </si>
  <si>
    <t>1,2x1,1</t>
  </si>
  <si>
    <t>14.</t>
  </si>
  <si>
    <t>TZ 14</t>
  </si>
  <si>
    <t>Dorozsmai u.-Radnai u.</t>
  </si>
  <si>
    <t>1,2x1,05</t>
  </si>
  <si>
    <t>rekonstrukció 1996 csomópont és tolózár csere</t>
  </si>
  <si>
    <t>15.</t>
  </si>
  <si>
    <t>TZ 15</t>
  </si>
  <si>
    <t>Radnai u.-Kossuth dűlő</t>
  </si>
  <si>
    <t>rekonstrukció 2004 csomópont és tolózár csere</t>
  </si>
  <si>
    <t>16.</t>
  </si>
  <si>
    <t>TZ 16</t>
  </si>
  <si>
    <t>Bem József u.-Kossuth dűlő</t>
  </si>
  <si>
    <t>1,15x0,95</t>
  </si>
  <si>
    <t>17.</t>
  </si>
  <si>
    <t>TZ 17</t>
  </si>
  <si>
    <t>Petőfi Sándor u.-Kossuth dűlő</t>
  </si>
  <si>
    <t>1,1x1,0</t>
  </si>
  <si>
    <t>rekonstrukció 2008 1db NA100 tolózár csere</t>
  </si>
  <si>
    <t>18.</t>
  </si>
  <si>
    <t>TZ 18</t>
  </si>
  <si>
    <t>Dorozsmai u.-Petőfi Sándor u.</t>
  </si>
  <si>
    <t>1,4x1,4</t>
  </si>
  <si>
    <t>rekonstrukció 2003 2db NA100 tolózár csere</t>
  </si>
  <si>
    <t>19.</t>
  </si>
  <si>
    <t>TZ 19</t>
  </si>
  <si>
    <t>Arany János u. Kis u.</t>
  </si>
  <si>
    <t>20.</t>
  </si>
  <si>
    <t>TZ 20</t>
  </si>
  <si>
    <t>Jókai Mór u.-Kis u.</t>
  </si>
  <si>
    <t>1,45x1,35</t>
  </si>
  <si>
    <t>rekonstrukció 2008 csomópont és tolózár csere</t>
  </si>
  <si>
    <t>21.</t>
  </si>
  <si>
    <t>TZ 21</t>
  </si>
  <si>
    <t>Dorozsmai u.-Makarenkó u.</t>
  </si>
  <si>
    <t>1,4x1,2</t>
  </si>
  <si>
    <t>22.</t>
  </si>
  <si>
    <t>TZ 22</t>
  </si>
  <si>
    <t>Makarenkó u.-Kis u.</t>
  </si>
  <si>
    <t>1,3x1,0</t>
  </si>
  <si>
    <t>23.</t>
  </si>
  <si>
    <t>TZ 23</t>
  </si>
  <si>
    <t>Szent Margit u.-Kis u.</t>
  </si>
  <si>
    <t>1,25x1,2</t>
  </si>
  <si>
    <t>24.</t>
  </si>
  <si>
    <t>TZ 24</t>
  </si>
  <si>
    <t>Dorozsmai u.-Szent Margit u.</t>
  </si>
  <si>
    <t>rekonstrukció 2004 2db NA100 tolózár csere</t>
  </si>
  <si>
    <t>25.</t>
  </si>
  <si>
    <t>TZ 25</t>
  </si>
  <si>
    <t>Huszár u.-Wesselényi Miklós u.</t>
  </si>
  <si>
    <t>1,15x1,15</t>
  </si>
  <si>
    <t>26.</t>
  </si>
  <si>
    <t>TZ 26</t>
  </si>
  <si>
    <t>Wesselényi u. sportpálya</t>
  </si>
  <si>
    <t>1,3x1,2</t>
  </si>
  <si>
    <t>27.</t>
  </si>
  <si>
    <t>TZ 27</t>
  </si>
  <si>
    <t>Wesselényi u.-Kossuth dűlő</t>
  </si>
  <si>
    <t>28.</t>
  </si>
  <si>
    <t>TZ 28</t>
  </si>
  <si>
    <t>Székely u. sportpálya</t>
  </si>
  <si>
    <t>29.</t>
  </si>
  <si>
    <t>TZ 29</t>
  </si>
  <si>
    <t>Huszár u.-Székely u.</t>
  </si>
  <si>
    <t>30.</t>
  </si>
  <si>
    <t>TZ 30</t>
  </si>
  <si>
    <t>Dorozsmai u. 22. sz. előtt Malom sörözőnél</t>
  </si>
  <si>
    <t>31.</t>
  </si>
  <si>
    <t>TZ 31</t>
  </si>
  <si>
    <t>Dorozsmai u.-Víztorony u.</t>
  </si>
  <si>
    <t>1,8x1,1</t>
  </si>
  <si>
    <t>32.</t>
  </si>
  <si>
    <t>TZ 32</t>
  </si>
  <si>
    <t>Dorozsmai u.-Ady Endre u.</t>
  </si>
  <si>
    <t>33.</t>
  </si>
  <si>
    <t>TZ 33</t>
  </si>
  <si>
    <t>Dorozsmai u.-József Attila u.</t>
  </si>
  <si>
    <t>34.</t>
  </si>
  <si>
    <t>TZ 34</t>
  </si>
  <si>
    <t>József Attila u.-Dózsa Gy.u.páratlan o.</t>
  </si>
  <si>
    <t>1,4x1,0</t>
  </si>
  <si>
    <t>35.</t>
  </si>
  <si>
    <t>TZ 35</t>
  </si>
  <si>
    <t>Dorozsmai u.vége benzinkút felé</t>
  </si>
  <si>
    <t>1,45x1,05</t>
  </si>
  <si>
    <t>36.</t>
  </si>
  <si>
    <t>TZ 36</t>
  </si>
  <si>
    <t>Dózsa György u.-Olajos u.</t>
  </si>
  <si>
    <t>1,7x1,1</t>
  </si>
  <si>
    <t>37.</t>
  </si>
  <si>
    <t>TZ 37</t>
  </si>
  <si>
    <t>Dózsa György u.-József Attila u.</t>
  </si>
  <si>
    <t>1,55x1,15</t>
  </si>
  <si>
    <t>38.</t>
  </si>
  <si>
    <t>TZ 38</t>
  </si>
  <si>
    <t>Huszár u.-Dózsa György u.</t>
  </si>
  <si>
    <t>1,2x1,2</t>
  </si>
  <si>
    <t>39.</t>
  </si>
  <si>
    <t>TZ 39</t>
  </si>
  <si>
    <t>Dózsa György u. 105. előtt</t>
  </si>
  <si>
    <t>1,5x1,4</t>
  </si>
  <si>
    <t>40.</t>
  </si>
  <si>
    <t>TZ 40</t>
  </si>
  <si>
    <t>Móra Ferenc u.-Kossuth Lajos u.</t>
  </si>
  <si>
    <t>1,45x1,1</t>
  </si>
  <si>
    <t>41.</t>
  </si>
  <si>
    <t>TZ 41</t>
  </si>
  <si>
    <t>Huszár u.-Móra Ferenc u.</t>
  </si>
  <si>
    <t>1,65x1,25</t>
  </si>
  <si>
    <t>42.</t>
  </si>
  <si>
    <t>TZ 42</t>
  </si>
  <si>
    <t>Olajos u.-Móra Ferenc u.</t>
  </si>
  <si>
    <t>43.</t>
  </si>
  <si>
    <t>TZ 43</t>
  </si>
  <si>
    <t>Olajos u.-Erkel Ferenc u.</t>
  </si>
  <si>
    <t>1,5x1,5</t>
  </si>
  <si>
    <t>44.</t>
  </si>
  <si>
    <t>TZ 44</t>
  </si>
  <si>
    <t>Huszár u.-Erkel Ferenc u.</t>
  </si>
  <si>
    <t>1,6x1,35</t>
  </si>
  <si>
    <t>45.</t>
  </si>
  <si>
    <t>TZ 45</t>
  </si>
  <si>
    <t>Kölcsey Ferenc u. sportpálya</t>
  </si>
  <si>
    <t>1,25x1,1</t>
  </si>
  <si>
    <t>46.</t>
  </si>
  <si>
    <t>TZ 46</t>
  </si>
  <si>
    <t>Dorozsmai u. 20. előtt</t>
  </si>
  <si>
    <t>2,00x1,2</t>
  </si>
  <si>
    <t>47.</t>
  </si>
  <si>
    <t>TZ 47</t>
  </si>
  <si>
    <t>Szabadság tér-Fogarasi u.</t>
  </si>
  <si>
    <t>48.</t>
  </si>
  <si>
    <t>TZ 48</t>
  </si>
  <si>
    <t>Piac u. vízmű előtt</t>
  </si>
  <si>
    <t>1,4x1,25</t>
  </si>
  <si>
    <t>rekonstrukció 2005 csomópont és tolózár csere</t>
  </si>
  <si>
    <t>49.</t>
  </si>
  <si>
    <t>TZ 49</t>
  </si>
  <si>
    <t>Bem József u. Dorozsmai u. 42. sz mellett</t>
  </si>
  <si>
    <t>1,25x1,05</t>
  </si>
  <si>
    <t>50.</t>
  </si>
  <si>
    <t>TZ 50</t>
  </si>
  <si>
    <t>Dorozsmai u.-Arany János u.</t>
  </si>
  <si>
    <t>csapszekrény</t>
  </si>
  <si>
    <t>rekonstrukció 2002 2db tolózár csere</t>
  </si>
  <si>
    <t>51.</t>
  </si>
  <si>
    <t>TZ 51</t>
  </si>
  <si>
    <t>0,9x0,9</t>
  </si>
  <si>
    <t>52.</t>
  </si>
  <si>
    <t>TZ 52</t>
  </si>
  <si>
    <t>Dózsa György u. benzinkúti lecsatlakozás</t>
  </si>
  <si>
    <t>1,0x1,0</t>
  </si>
  <si>
    <t>Összesen:</t>
  </si>
  <si>
    <t>Mindösszesen:</t>
  </si>
  <si>
    <t>Üllés tolózárakna eszközleltár</t>
  </si>
  <si>
    <t>Tűzcsap azonosító</t>
  </si>
  <si>
    <t>Fajtája</t>
  </si>
  <si>
    <t>Átmérője</t>
  </si>
  <si>
    <t>Csere éve</t>
  </si>
  <si>
    <t>NA80    (db)</t>
  </si>
  <si>
    <t>NA100    (db)</t>
  </si>
  <si>
    <t>Ady Endre u. 3.</t>
  </si>
  <si>
    <t>föld feletti</t>
  </si>
  <si>
    <t>Dorozsmai u. 1.</t>
  </si>
  <si>
    <t>Dorozsmai u. 9.</t>
  </si>
  <si>
    <t>Dorozsmai u. 15.</t>
  </si>
  <si>
    <t>Dorozsmai u. 42.</t>
  </si>
  <si>
    <t>altalaj</t>
  </si>
  <si>
    <t>Dorozsmai u. 88.</t>
  </si>
  <si>
    <t>Erdélyi u.17.</t>
  </si>
  <si>
    <t>Erdélyi u. 43.</t>
  </si>
  <si>
    <t>Székely u. 23.</t>
  </si>
  <si>
    <t>Fehérvári u. 9.</t>
  </si>
  <si>
    <t>Fehérvári u. 45.</t>
  </si>
  <si>
    <t>Dózsa György u. 43.</t>
  </si>
  <si>
    <t>Dózsa György u. 64.</t>
  </si>
  <si>
    <t>Dózsa György u. 81.</t>
  </si>
  <si>
    <t>Dózsa György u. 104.</t>
  </si>
  <si>
    <t>Olajos u. 1.-Dózsa György u. sarok</t>
  </si>
  <si>
    <t>Kölcsey Ferenc u. 58.</t>
  </si>
  <si>
    <t>József A.u. játszótér</t>
  </si>
  <si>
    <t>Arany János u. 19.</t>
  </si>
  <si>
    <t>Petőfi Sándor u. 31.</t>
  </si>
  <si>
    <t>Petőfi Sándor u. 61.</t>
  </si>
  <si>
    <t>Radnai u. 4.</t>
  </si>
  <si>
    <t>Radnai u. 22.</t>
  </si>
  <si>
    <t>Radnai u. 40.</t>
  </si>
  <si>
    <t>Bem József u. 13.</t>
  </si>
  <si>
    <t>Bem József u. 29.</t>
  </si>
  <si>
    <t>Móra Ferenc u. 18.</t>
  </si>
  <si>
    <t>Móra Ferenc u. 51.</t>
  </si>
  <si>
    <t>Erkel Ferenc u. 11.</t>
  </si>
  <si>
    <t>Erkel Ferenc u. 29.</t>
  </si>
  <si>
    <t>Erkel Ferenc u. 77.</t>
  </si>
  <si>
    <t>Erkel Ferenc u.-Kossuth dülő sarok</t>
  </si>
  <si>
    <t>Kis u.-Ruzsai u. sarok</t>
  </si>
  <si>
    <t>Ruzsai u. vége</t>
  </si>
  <si>
    <t>Vásártér u.-Piac u. sarok</t>
  </si>
  <si>
    <t>Vásártér u. tornaterem</t>
  </si>
  <si>
    <t>Vásártér u. vége</t>
  </si>
  <si>
    <t>Olajos u. 1.-Erkel Ferenc u. sarok</t>
  </si>
  <si>
    <t>Huszár u. vége</t>
  </si>
  <si>
    <t>Víztorony u. tüzép</t>
  </si>
  <si>
    <t>Szent Margit u.vége</t>
  </si>
  <si>
    <t>Dózsa György u.-Huszár u. sarok</t>
  </si>
  <si>
    <t>Dorozsmai u. 30. templom</t>
  </si>
  <si>
    <t>Fogarasi u. 42.</t>
  </si>
  <si>
    <t>Dorzsmai u. vége benzinkút</t>
  </si>
  <si>
    <t>Üllés tűzcsap eszközleltár</t>
  </si>
  <si>
    <t>Jele</t>
  </si>
  <si>
    <t>I.</t>
  </si>
  <si>
    <t>Vásártér u.-Piac u.</t>
  </si>
  <si>
    <t>II.</t>
  </si>
  <si>
    <t>Dorozsmai u.-Fogarasi u. sarok</t>
  </si>
  <si>
    <t>III.</t>
  </si>
  <si>
    <t>Erdélyi u. 12. előtt</t>
  </si>
  <si>
    <t>IV.</t>
  </si>
  <si>
    <t>József Attila u. játszótér</t>
  </si>
  <si>
    <t>Üllés közkifolyó eszközleltár</t>
  </si>
  <si>
    <t>Földterületek</t>
  </si>
  <si>
    <t>Hrsz</t>
  </si>
  <si>
    <t>nagyság(m2)</t>
  </si>
  <si>
    <t>Vásárlás</t>
  </si>
  <si>
    <t>Földterület</t>
  </si>
  <si>
    <t>Év</t>
  </si>
  <si>
    <t>Pótlási igény</t>
  </si>
  <si>
    <t>Jelenérték</t>
  </si>
  <si>
    <t>Jövőérték</t>
  </si>
  <si>
    <t>Pótlási érték</t>
  </si>
  <si>
    <t>Écs1</t>
  </si>
  <si>
    <t>Écs2</t>
  </si>
  <si>
    <t>3db</t>
  </si>
  <si>
    <t>Földterületek összesen</t>
  </si>
  <si>
    <t>Üllés szennyvízközmű összesítő</t>
  </si>
  <si>
    <t>Üllés Viziközmű komplex vagyonértéke</t>
  </si>
  <si>
    <t>AC 80</t>
  </si>
  <si>
    <t>AC 100</t>
  </si>
  <si>
    <t>AC 125</t>
  </si>
  <si>
    <t>AC 150</t>
  </si>
  <si>
    <t>KMPVC 80</t>
  </si>
  <si>
    <t>KMPVC 100</t>
  </si>
  <si>
    <t>KMPVC 150</t>
  </si>
  <si>
    <t>KPE 100</t>
  </si>
  <si>
    <t>PVC 80</t>
  </si>
  <si>
    <t>PVC 100</t>
  </si>
  <si>
    <t>Anyag / Átmérő</t>
  </si>
  <si>
    <t>Ivóvízhálózat Anyagkimutatás</t>
  </si>
  <si>
    <t>fekvés</t>
  </si>
  <si>
    <t>belterület</t>
  </si>
  <si>
    <t>B-23</t>
  </si>
  <si>
    <t>A vezetékszakaszok ára tartalmazza a tolózárak, tűzcsapok és közkifolyók árát is.</t>
  </si>
  <si>
    <t>Piac úti Vízmű</t>
  </si>
  <si>
    <t xml:space="preserve">Üllés ívóvízközmű </t>
  </si>
</sst>
</file>

<file path=xl/styles.xml><?xml version="1.0" encoding="utf-8"?>
<styleSheet xmlns="http://schemas.openxmlformats.org/spreadsheetml/2006/main">
  <numFmts count="7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[$Ft-40E]"/>
    <numFmt numFmtId="166" formatCode="###0"/>
    <numFmt numFmtId="167" formatCode="0.000000"/>
  </numFmts>
  <fonts count="4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2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8" fillId="21" borderId="2" applyNumberFormat="0" applyAlignment="0" applyProtection="0"/>
    <xf numFmtId="0" fontId="9" fillId="0" borderId="0"/>
    <xf numFmtId="0" fontId="33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6" applyNumberFormat="0" applyFill="0" applyAlignment="0" applyProtection="0"/>
    <xf numFmtId="0" fontId="26" fillId="7" borderId="1" applyNumberFormat="0" applyAlignment="0" applyProtection="0"/>
    <xf numFmtId="0" fontId="5" fillId="22" borderId="7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6" fillId="4" borderId="0" applyNumberFormat="0" applyBorder="0" applyAlignment="0" applyProtection="0"/>
    <xf numFmtId="0" fontId="39" fillId="20" borderId="8" applyNumberFormat="0" applyAlignment="0" applyProtection="0"/>
    <xf numFmtId="166" fontId="40" fillId="0" borderId="0" applyFont="0" applyFill="0" applyBorder="0" applyAlignment="0" applyProtection="0">
      <alignment horizontal="right" vertical="top"/>
      <protection locked="0"/>
    </xf>
    <xf numFmtId="0" fontId="38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5" fillId="0" borderId="0"/>
    <xf numFmtId="0" fontId="46" fillId="0" borderId="0"/>
    <xf numFmtId="0" fontId="5" fillId="0" borderId="0"/>
    <xf numFmtId="0" fontId="8" fillId="0" borderId="0"/>
    <xf numFmtId="0" fontId="45" fillId="0" borderId="0"/>
    <xf numFmtId="0" fontId="8" fillId="0" borderId="0"/>
    <xf numFmtId="0" fontId="5" fillId="0" borderId="0"/>
    <xf numFmtId="0" fontId="45" fillId="0" borderId="0"/>
    <xf numFmtId="0" fontId="45" fillId="0" borderId="0"/>
    <xf numFmtId="0" fontId="5" fillId="0" borderId="0" applyNumberFormat="0" applyFont="0" applyFill="0" applyBorder="0" applyAlignment="0" applyProtection="0">
      <alignment vertical="top"/>
    </xf>
    <xf numFmtId="0" fontId="45" fillId="0" borderId="0"/>
    <xf numFmtId="0" fontId="5" fillId="0" borderId="0"/>
    <xf numFmtId="0" fontId="4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2" fillId="0" borderId="0"/>
    <xf numFmtId="0" fontId="5" fillId="22" borderId="7" applyNumberFormat="0" applyFont="0" applyAlignment="0" applyProtection="0"/>
    <xf numFmtId="0" fontId="39" fillId="20" borderId="8" applyNumberFormat="0" applyAlignment="0" applyProtection="0"/>
    <xf numFmtId="0" fontId="43" fillId="0" borderId="9" applyNumberFormat="0" applyFill="0" applyAlignment="0" applyProtection="0"/>
    <xf numFmtId="6" fontId="40" fillId="0" borderId="0" applyFont="0" applyFill="0" applyBorder="0" applyProtection="0">
      <alignment horizontal="right" vertical="top"/>
      <protection locked="0"/>
    </xf>
    <xf numFmtId="44" fontId="9" fillId="0" borderId="0" applyFont="0" applyFill="0" applyBorder="0" applyAlignment="0" applyProtection="0"/>
    <xf numFmtId="0" fontId="25" fillId="3" borderId="0" applyNumberFormat="0" applyBorder="0" applyAlignment="0" applyProtection="0"/>
    <xf numFmtId="0" fontId="41" fillId="23" borderId="0" applyNumberFormat="0" applyBorder="0" applyAlignment="0" applyProtection="0"/>
    <xf numFmtId="0" fontId="27" fillId="20" borderId="1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2">
    <xf numFmtId="0" fontId="0" fillId="0" borderId="0" xfId="0"/>
    <xf numFmtId="0" fontId="4" fillId="24" borderId="10" xfId="0" applyFont="1" applyFill="1" applyBorder="1"/>
    <xf numFmtId="0" fontId="4" fillId="0" borderId="11" xfId="0" applyFont="1" applyBorder="1"/>
    <xf numFmtId="164" fontId="4" fillId="0" borderId="11" xfId="0" applyNumberFormat="1" applyFont="1" applyBorder="1"/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7" fillId="0" borderId="12" xfId="82" applyFont="1" applyBorder="1" applyAlignment="1">
      <alignment horizontal="center" vertical="center"/>
    </xf>
    <xf numFmtId="2" fontId="4" fillId="0" borderId="12" xfId="0" applyNumberFormat="1" applyFont="1" applyBorder="1"/>
    <xf numFmtId="164" fontId="4" fillId="0" borderId="12" xfId="0" applyNumberFormat="1" applyFont="1" applyBorder="1"/>
    <xf numFmtId="0" fontId="4" fillId="0" borderId="10" xfId="0" applyFont="1" applyBorder="1"/>
    <xf numFmtId="0" fontId="6" fillId="0" borderId="10" xfId="0" applyFont="1" applyBorder="1" applyAlignment="1">
      <alignment vertical="center" wrapText="1"/>
    </xf>
    <xf numFmtId="0" fontId="7" fillId="0" borderId="10" xfId="8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/>
    <xf numFmtId="164" fontId="4" fillId="0" borderId="10" xfId="0" applyNumberFormat="1" applyFont="1" applyBorder="1"/>
    <xf numFmtId="0" fontId="3" fillId="24" borderId="13" xfId="0" applyFont="1" applyFill="1" applyBorder="1"/>
    <xf numFmtId="164" fontId="3" fillId="24" borderId="13" xfId="0" applyNumberFormat="1" applyFont="1" applyFill="1" applyBorder="1"/>
    <xf numFmtId="164" fontId="3" fillId="24" borderId="14" xfId="0" applyNumberFormat="1" applyFont="1" applyFill="1" applyBorder="1"/>
    <xf numFmtId="0" fontId="4" fillId="0" borderId="15" xfId="0" applyFont="1" applyBorder="1"/>
    <xf numFmtId="164" fontId="4" fillId="0" borderId="16" xfId="0" applyNumberFormat="1" applyFont="1" applyBorder="1"/>
    <xf numFmtId="0" fontId="4" fillId="0" borderId="17" xfId="0" applyFont="1" applyBorder="1"/>
    <xf numFmtId="164" fontId="4" fillId="0" borderId="18" xfId="0" applyNumberFormat="1" applyFont="1" applyBorder="1"/>
    <xf numFmtId="0" fontId="6" fillId="25" borderId="17" xfId="83" applyFont="1" applyFill="1" applyBorder="1" applyAlignment="1">
      <alignment horizontal="center"/>
    </xf>
    <xf numFmtId="0" fontId="6" fillId="25" borderId="10" xfId="83" applyFont="1" applyFill="1" applyBorder="1" applyAlignment="1">
      <alignment horizontal="center"/>
    </xf>
    <xf numFmtId="0" fontId="6" fillId="25" borderId="19" xfId="83" applyFont="1" applyFill="1" applyBorder="1" applyAlignment="1">
      <alignment horizontal="center"/>
    </xf>
    <xf numFmtId="0" fontId="6" fillId="25" borderId="18" xfId="83" applyFont="1" applyFill="1" applyBorder="1" applyAlignment="1">
      <alignment horizontal="center"/>
    </xf>
    <xf numFmtId="1" fontId="4" fillId="0" borderId="20" xfId="0" applyNumberFormat="1" applyFont="1" applyBorder="1"/>
    <xf numFmtId="1" fontId="4" fillId="0" borderId="12" xfId="0" applyNumberFormat="1" applyFont="1" applyBorder="1"/>
    <xf numFmtId="0" fontId="4" fillId="0" borderId="16" xfId="0" applyFont="1" applyBorder="1"/>
    <xf numFmtId="165" fontId="4" fillId="0" borderId="21" xfId="0" applyNumberFormat="1" applyFont="1" applyBorder="1"/>
    <xf numFmtId="165" fontId="4" fillId="0" borderId="11" xfId="0" applyNumberFormat="1" applyFont="1" applyBorder="1"/>
    <xf numFmtId="165" fontId="4" fillId="0" borderId="22" xfId="0" applyNumberFormat="1" applyFont="1" applyBorder="1"/>
    <xf numFmtId="165" fontId="3" fillId="24" borderId="23" xfId="0" applyNumberFormat="1" applyFont="1" applyFill="1" applyBorder="1"/>
    <xf numFmtId="165" fontId="3" fillId="24" borderId="24" xfId="0" applyNumberFormat="1" applyFont="1" applyFill="1" applyBorder="1"/>
    <xf numFmtId="165" fontId="4" fillId="0" borderId="12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4" fillId="0" borderId="25" xfId="0" applyNumberFormat="1" applyFont="1" applyBorder="1"/>
    <xf numFmtId="165" fontId="4" fillId="0" borderId="26" xfId="0" applyNumberFormat="1" applyFont="1" applyBorder="1"/>
    <xf numFmtId="165" fontId="4" fillId="0" borderId="27" xfId="0" applyNumberFormat="1" applyFont="1" applyBorder="1"/>
    <xf numFmtId="2" fontId="0" fillId="0" borderId="0" xfId="104" applyNumberFormat="1" applyFont="1"/>
    <xf numFmtId="164" fontId="0" fillId="0" borderId="0" xfId="0" applyNumberFormat="1"/>
    <xf numFmtId="0" fontId="13" fillId="0" borderId="0" xfId="0" applyFont="1"/>
    <xf numFmtId="0" fontId="14" fillId="25" borderId="28" xfId="90" applyFont="1" applyFill="1" applyBorder="1" applyAlignment="1">
      <alignment horizontal="center" vertical="center"/>
    </xf>
    <xf numFmtId="0" fontId="14" fillId="25" borderId="29" xfId="90" applyFont="1" applyFill="1" applyBorder="1" applyAlignment="1">
      <alignment horizontal="center" vertical="center"/>
    </xf>
    <xf numFmtId="0" fontId="14" fillId="25" borderId="30" xfId="90" applyFont="1" applyFill="1" applyBorder="1" applyAlignment="1">
      <alignment horizontal="center" vertical="center"/>
    </xf>
    <xf numFmtId="0" fontId="15" fillId="0" borderId="0" xfId="0" applyFont="1"/>
    <xf numFmtId="0" fontId="14" fillId="25" borderId="31" xfId="83" applyFont="1" applyFill="1" applyBorder="1" applyAlignment="1">
      <alignment horizontal="center" vertical="center"/>
    </xf>
    <xf numFmtId="0" fontId="14" fillId="25" borderId="0" xfId="83" applyFont="1" applyFill="1" applyBorder="1" applyAlignment="1">
      <alignment horizontal="center" vertical="center"/>
    </xf>
    <xf numFmtId="0" fontId="14" fillId="25" borderId="32" xfId="83" applyFont="1" applyFill="1" applyBorder="1" applyAlignment="1">
      <alignment horizontal="center" vertical="center"/>
    </xf>
    <xf numFmtId="0" fontId="16" fillId="24" borderId="17" xfId="53" applyFont="1" applyFill="1" applyBorder="1" applyAlignment="1">
      <alignment horizontal="center" vertical="center" wrapText="1"/>
    </xf>
    <xf numFmtId="0" fontId="16" fillId="24" borderId="10" xfId="53" applyFont="1" applyFill="1" applyBorder="1" applyAlignment="1">
      <alignment horizontal="center" vertical="center" wrapText="1"/>
    </xf>
    <xf numFmtId="0" fontId="16" fillId="24" borderId="18" xfId="53" applyFont="1" applyFill="1" applyBorder="1" applyAlignment="1">
      <alignment vertical="center" wrapText="1"/>
    </xf>
    <xf numFmtId="0" fontId="16" fillId="24" borderId="33" xfId="53" applyFont="1" applyFill="1" applyBorder="1" applyAlignment="1">
      <alignment horizontal="center" vertical="center" wrapText="1"/>
    </xf>
    <xf numFmtId="0" fontId="16" fillId="24" borderId="18" xfId="53" applyFont="1" applyFill="1" applyBorder="1" applyAlignment="1">
      <alignment horizontal="center" vertical="center" wrapText="1"/>
    </xf>
    <xf numFmtId="2" fontId="16" fillId="24" borderId="10" xfId="104" applyNumberFormat="1" applyFont="1" applyFill="1" applyBorder="1" applyAlignment="1">
      <alignment horizontal="center" vertical="center" wrapText="1"/>
    </xf>
    <xf numFmtId="0" fontId="16" fillId="24" borderId="19" xfId="53" applyFont="1" applyFill="1" applyBorder="1" applyAlignment="1">
      <alignment horizontal="center" vertical="center" wrapText="1"/>
    </xf>
    <xf numFmtId="164" fontId="16" fillId="24" borderId="17" xfId="53" applyNumberFormat="1" applyFont="1" applyFill="1" applyBorder="1" applyAlignment="1">
      <alignment horizontal="center" vertical="center" wrapText="1"/>
    </xf>
    <xf numFmtId="164" fontId="16" fillId="24" borderId="10" xfId="53" applyNumberFormat="1" applyFont="1" applyFill="1" applyBorder="1" applyAlignment="1">
      <alignment horizontal="center" vertical="center" wrapText="1"/>
    </xf>
    <xf numFmtId="164" fontId="16" fillId="24" borderId="18" xfId="53" applyNumberFormat="1" applyFont="1" applyFill="1" applyBorder="1" applyAlignment="1">
      <alignment horizontal="center" vertical="center" wrapText="1"/>
    </xf>
    <xf numFmtId="0" fontId="14" fillId="25" borderId="17" xfId="83" applyFont="1" applyFill="1" applyBorder="1" applyAlignment="1">
      <alignment horizontal="center"/>
    </xf>
    <xf numFmtId="0" fontId="14" fillId="25" borderId="10" xfId="83" applyFont="1" applyFill="1" applyBorder="1" applyAlignment="1">
      <alignment horizontal="center"/>
    </xf>
    <xf numFmtId="0" fontId="14" fillId="25" borderId="19" xfId="83" applyFont="1" applyFill="1" applyBorder="1" applyAlignment="1">
      <alignment horizontal="center"/>
    </xf>
    <xf numFmtId="0" fontId="14" fillId="25" borderId="18" xfId="83" applyFont="1" applyFill="1" applyBorder="1" applyAlignment="1">
      <alignment horizontal="center"/>
    </xf>
    <xf numFmtId="2" fontId="4" fillId="0" borderId="11" xfId="104" applyNumberFormat="1" applyFont="1" applyBorder="1"/>
    <xf numFmtId="164" fontId="4" fillId="0" borderId="22" xfId="0" applyNumberFormat="1" applyFont="1" applyBorder="1"/>
    <xf numFmtId="1" fontId="13" fillId="0" borderId="15" xfId="0" applyNumberFormat="1" applyFont="1" applyBorder="1" applyAlignment="1">
      <alignment vertical="center"/>
    </xf>
    <xf numFmtId="1" fontId="13" fillId="0" borderId="12" xfId="0" applyNumberFormat="1" applyFont="1" applyBorder="1" applyAlignment="1">
      <alignment vertical="center"/>
    </xf>
    <xf numFmtId="1" fontId="13" fillId="0" borderId="16" xfId="0" applyNumberFormat="1" applyFont="1" applyBorder="1" applyAlignment="1">
      <alignment vertical="center"/>
    </xf>
    <xf numFmtId="165" fontId="13" fillId="0" borderId="15" xfId="0" applyNumberFormat="1" applyFont="1" applyBorder="1"/>
    <xf numFmtId="165" fontId="13" fillId="0" borderId="12" xfId="0" applyNumberFormat="1" applyFont="1" applyBorder="1"/>
    <xf numFmtId="165" fontId="13" fillId="0" borderId="16" xfId="0" applyNumberFormat="1" applyFont="1" applyBorder="1"/>
    <xf numFmtId="0" fontId="4" fillId="0" borderId="34" xfId="0" applyFont="1" applyBorder="1"/>
    <xf numFmtId="2" fontId="4" fillId="0" borderId="12" xfId="104" applyNumberFormat="1" applyFont="1" applyBorder="1"/>
    <xf numFmtId="2" fontId="4" fillId="0" borderId="34" xfId="104" applyNumberFormat="1" applyFont="1" applyBorder="1"/>
    <xf numFmtId="164" fontId="4" fillId="0" borderId="34" xfId="0" applyNumberFormat="1" applyFont="1" applyBorder="1"/>
    <xf numFmtId="1" fontId="13" fillId="0" borderId="25" xfId="0" applyNumberFormat="1" applyFont="1" applyBorder="1" applyAlignment="1">
      <alignment vertical="center"/>
    </xf>
    <xf numFmtId="1" fontId="13" fillId="0" borderId="26" xfId="0" applyNumberFormat="1" applyFont="1" applyBorder="1" applyAlignment="1">
      <alignment vertical="center"/>
    </xf>
    <xf numFmtId="1" fontId="13" fillId="0" borderId="27" xfId="0" applyNumberFormat="1" applyFont="1" applyBorder="1" applyAlignment="1">
      <alignment vertical="center"/>
    </xf>
    <xf numFmtId="165" fontId="13" fillId="0" borderId="25" xfId="0" applyNumberFormat="1" applyFont="1" applyBorder="1"/>
    <xf numFmtId="165" fontId="13" fillId="0" borderId="26" xfId="0" applyNumberFormat="1" applyFont="1" applyBorder="1"/>
    <xf numFmtId="165" fontId="13" fillId="0" borderId="27" xfId="0" applyNumberFormat="1" applyFont="1" applyBorder="1"/>
    <xf numFmtId="0" fontId="13" fillId="0" borderId="0" xfId="0" applyFont="1" applyBorder="1"/>
    <xf numFmtId="1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/>
    <xf numFmtId="164" fontId="18" fillId="0" borderId="26" xfId="0" applyNumberFormat="1" applyFont="1" applyBorder="1"/>
    <xf numFmtId="164" fontId="18" fillId="0" borderId="27" xfId="0" applyNumberFormat="1" applyFont="1" applyBorder="1"/>
    <xf numFmtId="164" fontId="4" fillId="0" borderId="35" xfId="0" applyNumberFormat="1" applyFont="1" applyBorder="1"/>
    <xf numFmtId="1" fontId="13" fillId="0" borderId="21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vertical="center"/>
    </xf>
    <xf numFmtId="1" fontId="13" fillId="0" borderId="22" xfId="0" applyNumberFormat="1" applyFont="1" applyBorder="1" applyAlignment="1">
      <alignment vertical="center"/>
    </xf>
    <xf numFmtId="165" fontId="13" fillId="0" borderId="21" xfId="0" applyNumberFormat="1" applyFont="1" applyBorder="1"/>
    <xf numFmtId="165" fontId="13" fillId="0" borderId="11" xfId="0" applyNumberFormat="1" applyFont="1" applyBorder="1"/>
    <xf numFmtId="165" fontId="13" fillId="0" borderId="22" xfId="0" applyNumberFormat="1" applyFont="1" applyBorder="1"/>
    <xf numFmtId="0" fontId="4" fillId="0" borderId="0" xfId="0" applyFont="1" applyBorder="1"/>
    <xf numFmtId="0" fontId="7" fillId="0" borderId="12" xfId="85" applyFont="1" applyBorder="1" applyAlignment="1">
      <alignment horizontal="center" vertical="center"/>
    </xf>
    <xf numFmtId="0" fontId="7" fillId="0" borderId="10" xfId="85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5" fontId="13" fillId="0" borderId="17" xfId="0" applyNumberFormat="1" applyFont="1" applyBorder="1"/>
    <xf numFmtId="165" fontId="13" fillId="0" borderId="18" xfId="0" applyNumberFormat="1" applyFont="1" applyBorder="1"/>
    <xf numFmtId="0" fontId="7" fillId="0" borderId="12" xfId="83" applyFont="1" applyBorder="1" applyAlignment="1">
      <alignment horizontal="center"/>
    </xf>
    <xf numFmtId="0" fontId="7" fillId="0" borderId="12" xfId="83" applyFont="1" applyBorder="1"/>
    <xf numFmtId="165" fontId="15" fillId="24" borderId="36" xfId="0" applyNumberFormat="1" applyFont="1" applyFill="1" applyBorder="1"/>
    <xf numFmtId="165" fontId="15" fillId="24" borderId="13" xfId="0" applyNumberFormat="1" applyFont="1" applyFill="1" applyBorder="1"/>
    <xf numFmtId="165" fontId="15" fillId="24" borderId="14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7" fillId="0" borderId="0" xfId="82" applyFont="1"/>
    <xf numFmtId="0" fontId="7" fillId="0" borderId="12" xfId="82" applyFont="1" applyBorder="1" applyAlignment="1">
      <alignment horizontal="center"/>
    </xf>
    <xf numFmtId="0" fontId="7" fillId="0" borderId="12" xfId="82" applyFont="1" applyBorder="1"/>
    <xf numFmtId="0" fontId="7" fillId="0" borderId="12" xfId="82" applyFont="1" applyBorder="1" applyAlignment="1">
      <alignment wrapText="1"/>
    </xf>
    <xf numFmtId="0" fontId="7" fillId="0" borderId="12" xfId="82" applyFont="1" applyFill="1" applyBorder="1" applyAlignment="1">
      <alignment wrapText="1"/>
    </xf>
    <xf numFmtId="0" fontId="11" fillId="0" borderId="0" xfId="82" applyFont="1"/>
    <xf numFmtId="0" fontId="11" fillId="0" borderId="0" xfId="82" applyFont="1" applyAlignment="1">
      <alignment horizontal="center"/>
    </xf>
    <xf numFmtId="0" fontId="6" fillId="24" borderId="12" xfId="82" applyFont="1" applyFill="1" applyBorder="1" applyAlignment="1">
      <alignment horizontal="center" vertical="center" wrapText="1"/>
    </xf>
    <xf numFmtId="0" fontId="7" fillId="24" borderId="26" xfId="82" applyFont="1" applyFill="1" applyBorder="1" applyAlignment="1">
      <alignment horizontal="center" vertical="center" wrapText="1"/>
    </xf>
    <xf numFmtId="0" fontId="7" fillId="0" borderId="21" xfId="82" applyFont="1" applyBorder="1" applyAlignment="1">
      <alignment horizontal="center"/>
    </xf>
    <xf numFmtId="0" fontId="7" fillId="0" borderId="11" xfId="82" applyFont="1" applyBorder="1"/>
    <xf numFmtId="0" fontId="7" fillId="0" borderId="11" xfId="82" applyFont="1" applyBorder="1" applyAlignment="1">
      <alignment wrapText="1"/>
    </xf>
    <xf numFmtId="0" fontId="7" fillId="0" borderId="11" xfId="82" applyFont="1" applyBorder="1" applyAlignment="1">
      <alignment horizontal="center"/>
    </xf>
    <xf numFmtId="0" fontId="7" fillId="0" borderId="22" xfId="82" applyFont="1" applyBorder="1" applyAlignment="1">
      <alignment wrapText="1"/>
    </xf>
    <xf numFmtId="0" fontId="7" fillId="0" borderId="15" xfId="82" applyFont="1" applyBorder="1" applyAlignment="1">
      <alignment horizontal="center"/>
    </xf>
    <xf numFmtId="0" fontId="7" fillId="0" borderId="16" xfId="82" applyFont="1" applyBorder="1" applyAlignment="1">
      <alignment wrapText="1"/>
    </xf>
    <xf numFmtId="0" fontId="7" fillId="0" borderId="26" xfId="82" applyFont="1" applyBorder="1" applyAlignment="1">
      <alignment horizontal="center"/>
    </xf>
    <xf numFmtId="0" fontId="7" fillId="0" borderId="27" xfId="82" applyFont="1" applyBorder="1" applyAlignment="1">
      <alignment wrapText="1"/>
    </xf>
    <xf numFmtId="0" fontId="7" fillId="0" borderId="17" xfId="82" applyFont="1" applyBorder="1" applyAlignment="1">
      <alignment horizontal="center"/>
    </xf>
    <xf numFmtId="0" fontId="7" fillId="0" borderId="10" xfId="82" applyFont="1" applyBorder="1"/>
    <xf numFmtId="0" fontId="7" fillId="0" borderId="10" xfId="82" applyFont="1" applyBorder="1" applyAlignment="1">
      <alignment wrapText="1"/>
    </xf>
    <xf numFmtId="0" fontId="6" fillId="24" borderId="11" xfId="82" applyFont="1" applyFill="1" applyBorder="1"/>
    <xf numFmtId="0" fontId="6" fillId="24" borderId="22" xfId="82" applyFont="1" applyFill="1" applyBorder="1"/>
    <xf numFmtId="0" fontId="7" fillId="0" borderId="12" xfId="83" applyFont="1" applyBorder="1" applyAlignment="1">
      <alignment wrapText="1"/>
    </xf>
    <xf numFmtId="0" fontId="7" fillId="0" borderId="12" xfId="83" applyFont="1" applyFill="1" applyBorder="1" applyAlignment="1">
      <alignment wrapText="1"/>
    </xf>
    <xf numFmtId="0" fontId="7" fillId="0" borderId="12" xfId="83" applyFont="1" applyFill="1" applyBorder="1" applyAlignment="1">
      <alignment horizontal="center"/>
    </xf>
    <xf numFmtId="0" fontId="7" fillId="0" borderId="15" xfId="83" applyFont="1" applyBorder="1" applyAlignment="1">
      <alignment horizontal="center"/>
    </xf>
    <xf numFmtId="0" fontId="7" fillId="0" borderId="16" xfId="83" applyFont="1" applyBorder="1"/>
    <xf numFmtId="0" fontId="7" fillId="0" borderId="17" xfId="83" applyFont="1" applyBorder="1" applyAlignment="1">
      <alignment horizontal="center"/>
    </xf>
    <xf numFmtId="0" fontId="7" fillId="0" borderId="10" xfId="83" applyFont="1" applyBorder="1" applyAlignment="1">
      <alignment wrapText="1"/>
    </xf>
    <xf numFmtId="0" fontId="7" fillId="0" borderId="10" xfId="83" applyFont="1" applyBorder="1" applyAlignment="1">
      <alignment horizontal="center"/>
    </xf>
    <xf numFmtId="0" fontId="7" fillId="0" borderId="10" xfId="83" applyFont="1" applyBorder="1"/>
    <xf numFmtId="0" fontId="7" fillId="0" borderId="18" xfId="83" applyFont="1" applyBorder="1"/>
    <xf numFmtId="0" fontId="6" fillId="24" borderId="13" xfId="83" applyFont="1" applyFill="1" applyBorder="1" applyAlignment="1">
      <alignment horizontal="center"/>
    </xf>
    <xf numFmtId="0" fontId="7" fillId="24" borderId="12" xfId="83" applyFont="1" applyFill="1" applyBorder="1" applyAlignment="1">
      <alignment horizontal="center" vertical="center" wrapText="1"/>
    </xf>
    <xf numFmtId="0" fontId="7" fillId="0" borderId="25" xfId="83" applyFont="1" applyBorder="1" applyAlignment="1">
      <alignment horizontal="center"/>
    </xf>
    <xf numFmtId="0" fontId="7" fillId="0" borderId="26" xfId="83" applyFont="1" applyBorder="1"/>
    <xf numFmtId="0" fontId="7" fillId="0" borderId="26" xfId="83" applyFont="1" applyBorder="1" applyAlignment="1">
      <alignment horizontal="center"/>
    </xf>
    <xf numFmtId="0" fontId="7" fillId="0" borderId="27" xfId="83" applyFont="1" applyBorder="1"/>
    <xf numFmtId="164" fontId="4" fillId="0" borderId="12" xfId="0" applyNumberFormat="1" applyFont="1" applyFill="1" applyBorder="1"/>
    <xf numFmtId="0" fontId="21" fillId="0" borderId="0" xfId="0" applyFont="1"/>
    <xf numFmtId="0" fontId="22" fillId="0" borderId="12" xfId="53" applyFont="1" applyFill="1" applyBorder="1" applyAlignment="1">
      <alignment horizontal="left"/>
    </xf>
    <xf numFmtId="0" fontId="22" fillId="0" borderId="12" xfId="53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3" fillId="0" borderId="12" xfId="53" applyFont="1" applyBorder="1" applyAlignment="1">
      <alignment horizontal="center" vertical="center"/>
    </xf>
    <xf numFmtId="164" fontId="23" fillId="0" borderId="12" xfId="53" applyNumberFormat="1" applyFont="1" applyBorder="1" applyAlignment="1">
      <alignment horizontal="center"/>
    </xf>
    <xf numFmtId="0" fontId="0" fillId="0" borderId="12" xfId="0" applyBorder="1"/>
    <xf numFmtId="164" fontId="21" fillId="0" borderId="12" xfId="0" applyNumberFormat="1" applyFont="1" applyBorder="1"/>
    <xf numFmtId="164" fontId="44" fillId="25" borderId="31" xfId="82" applyNumberFormat="1" applyFont="1" applyFill="1" applyBorder="1" applyAlignment="1">
      <alignment horizontal="center"/>
    </xf>
    <xf numFmtId="0" fontId="5" fillId="25" borderId="37" xfId="82" applyFill="1" applyBorder="1"/>
    <xf numFmtId="167" fontId="5" fillId="25" borderId="37" xfId="82" applyNumberFormat="1" applyFill="1" applyBorder="1"/>
    <xf numFmtId="164" fontId="44" fillId="25" borderId="38" xfId="82" applyNumberFormat="1" applyFont="1" applyFill="1" applyBorder="1" applyAlignment="1">
      <alignment horizontal="center"/>
    </xf>
    <xf numFmtId="1" fontId="5" fillId="25" borderId="21" xfId="82" applyNumberFormat="1" applyFill="1" applyBorder="1" applyAlignment="1">
      <alignment horizontal="center"/>
    </xf>
    <xf numFmtId="164" fontId="5" fillId="0" borderId="11" xfId="82" applyNumberFormat="1" applyBorder="1"/>
    <xf numFmtId="1" fontId="5" fillId="0" borderId="11" xfId="82" applyNumberFormat="1" applyBorder="1"/>
    <xf numFmtId="167" fontId="5" fillId="0" borderId="11" xfId="82" applyNumberFormat="1" applyBorder="1"/>
    <xf numFmtId="164" fontId="5" fillId="0" borderId="22" xfId="82" applyNumberFormat="1" applyBorder="1"/>
    <xf numFmtId="1" fontId="5" fillId="25" borderId="15" xfId="82" applyNumberFormat="1" applyFill="1" applyBorder="1" applyAlignment="1">
      <alignment horizontal="center"/>
    </xf>
    <xf numFmtId="164" fontId="5" fillId="0" borderId="12" xfId="82" applyNumberFormat="1" applyBorder="1"/>
    <xf numFmtId="1" fontId="5" fillId="0" borderId="12" xfId="82" applyNumberFormat="1" applyBorder="1"/>
    <xf numFmtId="167" fontId="5" fillId="0" borderId="12" xfId="82" applyNumberFormat="1" applyBorder="1"/>
    <xf numFmtId="0" fontId="5" fillId="0" borderId="0" xfId="82"/>
    <xf numFmtId="164" fontId="44" fillId="0" borderId="39" xfId="82" applyNumberFormat="1" applyFont="1" applyBorder="1"/>
    <xf numFmtId="164" fontId="44" fillId="0" borderId="40" xfId="82" applyNumberFormat="1" applyFont="1" applyBorder="1"/>
    <xf numFmtId="49" fontId="44" fillId="25" borderId="28" xfId="0" applyNumberFormat="1" applyFont="1" applyFill="1" applyBorder="1" applyAlignment="1"/>
    <xf numFmtId="0" fontId="44" fillId="25" borderId="41" xfId="0" applyFont="1" applyFill="1" applyBorder="1" applyAlignment="1">
      <alignment wrapText="1"/>
    </xf>
    <xf numFmtId="164" fontId="44" fillId="25" borderId="42" xfId="0" applyNumberFormat="1" applyFont="1" applyFill="1" applyBorder="1" applyAlignment="1">
      <alignment wrapText="1"/>
    </xf>
    <xf numFmtId="0" fontId="6" fillId="25" borderId="21" xfId="82" applyFont="1" applyFill="1" applyBorder="1" applyAlignment="1">
      <alignment horizontal="center"/>
    </xf>
    <xf numFmtId="0" fontId="6" fillId="25" borderId="11" xfId="82" applyFont="1" applyFill="1" applyBorder="1" applyAlignment="1">
      <alignment horizontal="center"/>
    </xf>
    <xf numFmtId="0" fontId="6" fillId="25" borderId="22" xfId="82" applyFont="1" applyFill="1" applyBorder="1" applyAlignment="1">
      <alignment horizontal="center"/>
    </xf>
    <xf numFmtId="49" fontId="5" fillId="0" borderId="15" xfId="0" applyNumberFormat="1" applyFont="1" applyFill="1" applyBorder="1" applyAlignment="1"/>
    <xf numFmtId="0" fontId="0" fillId="0" borderId="12" xfId="0" applyFont="1" applyFill="1" applyBorder="1" applyAlignment="1">
      <alignment horizontal="center"/>
    </xf>
    <xf numFmtId="164" fontId="0" fillId="0" borderId="12" xfId="0" applyNumberFormat="1" applyFill="1" applyBorder="1"/>
    <xf numFmtId="164" fontId="0" fillId="0" borderId="12" xfId="0" applyNumberFormat="1" applyBorder="1"/>
    <xf numFmtId="0" fontId="21" fillId="0" borderId="36" xfId="0" applyFont="1" applyFill="1" applyBorder="1"/>
    <xf numFmtId="0" fontId="0" fillId="0" borderId="40" xfId="0" applyBorder="1"/>
    <xf numFmtId="164" fontId="21" fillId="0" borderId="39" xfId="0" applyNumberFormat="1" applyFont="1" applyBorder="1"/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18" xfId="0" applyFont="1" applyBorder="1"/>
    <xf numFmtId="0" fontId="21" fillId="24" borderId="36" xfId="0" applyFont="1" applyFill="1" applyBorder="1"/>
    <xf numFmtId="0" fontId="21" fillId="24" borderId="14" xfId="0" applyFont="1" applyFill="1" applyBorder="1"/>
    <xf numFmtId="0" fontId="4" fillId="0" borderId="15" xfId="0" applyFont="1" applyFill="1" applyBorder="1"/>
    <xf numFmtId="164" fontId="0" fillId="0" borderId="10" xfId="0" applyNumberFormat="1" applyBorder="1"/>
    <xf numFmtId="164" fontId="21" fillId="24" borderId="36" xfId="0" applyNumberFormat="1" applyFont="1" applyFill="1" applyBorder="1"/>
    <xf numFmtId="164" fontId="21" fillId="24" borderId="13" xfId="0" applyNumberFormat="1" applyFont="1" applyFill="1" applyBorder="1"/>
    <xf numFmtId="164" fontId="21" fillId="24" borderId="14" xfId="0" applyNumberFormat="1" applyFont="1" applyFill="1" applyBorder="1"/>
    <xf numFmtId="49" fontId="19" fillId="0" borderId="12" xfId="83" applyNumberFormat="1" applyFont="1" applyBorder="1" applyAlignment="1">
      <alignment horizontal="center"/>
    </xf>
    <xf numFmtId="0" fontId="19" fillId="0" borderId="12" xfId="83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/>
    </xf>
    <xf numFmtId="0" fontId="4" fillId="0" borderId="12" xfId="0" applyFont="1" applyFill="1" applyBorder="1"/>
    <xf numFmtId="0" fontId="6" fillId="0" borderId="12" xfId="0" applyFont="1" applyFill="1" applyBorder="1" applyAlignment="1">
      <alignment vertical="center" wrapText="1"/>
    </xf>
    <xf numFmtId="0" fontId="7" fillId="0" borderId="12" xfId="82" applyFont="1" applyFill="1" applyBorder="1" applyAlignment="1">
      <alignment horizontal="center" vertical="center"/>
    </xf>
    <xf numFmtId="0" fontId="4" fillId="0" borderId="17" xfId="0" applyFont="1" applyFill="1" applyBorder="1"/>
    <xf numFmtId="0" fontId="0" fillId="0" borderId="10" xfId="0" applyFont="1" applyFill="1" applyBorder="1" applyAlignment="1">
      <alignment horizontal="center"/>
    </xf>
    <xf numFmtId="164" fontId="0" fillId="0" borderId="10" xfId="0" applyNumberFormat="1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Font="1" applyBorder="1"/>
    <xf numFmtId="0" fontId="3" fillId="24" borderId="52" xfId="0" applyFont="1" applyFill="1" applyBorder="1" applyAlignment="1">
      <alignment horizontal="left"/>
    </xf>
    <xf numFmtId="0" fontId="3" fillId="24" borderId="40" xfId="0" applyFont="1" applyFill="1" applyBorder="1" applyAlignment="1">
      <alignment horizontal="left"/>
    </xf>
    <xf numFmtId="0" fontId="3" fillId="24" borderId="51" xfId="0" applyFont="1" applyFill="1" applyBorder="1" applyAlignment="1">
      <alignment horizontal="left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104" applyNumberFormat="1" applyFont="1" applyFill="1" applyBorder="1" applyAlignment="1">
      <alignment horizontal="center" vertical="center" wrapText="1"/>
    </xf>
    <xf numFmtId="2" fontId="4" fillId="24" borderId="37" xfId="104" applyNumberFormat="1" applyFont="1" applyFill="1" applyBorder="1" applyAlignment="1">
      <alignment horizontal="center" vertical="center" wrapText="1"/>
    </xf>
    <xf numFmtId="2" fontId="4" fillId="24" borderId="50" xfId="0" applyNumberFormat="1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5" borderId="48" xfId="90" applyFont="1" applyFill="1" applyBorder="1" applyAlignment="1">
      <alignment horizontal="center" vertical="center"/>
    </xf>
    <xf numFmtId="0" fontId="6" fillId="25" borderId="40" xfId="90" applyFont="1" applyFill="1" applyBorder="1" applyAlignment="1">
      <alignment horizontal="center" vertical="center"/>
    </xf>
    <xf numFmtId="0" fontId="6" fillId="25" borderId="45" xfId="90" applyFont="1" applyFill="1" applyBorder="1" applyAlignment="1">
      <alignment horizontal="center" vertical="center"/>
    </xf>
    <xf numFmtId="0" fontId="6" fillId="25" borderId="46" xfId="83" applyFont="1" applyFill="1" applyBorder="1" applyAlignment="1">
      <alignment horizontal="center" vertical="center"/>
    </xf>
    <xf numFmtId="0" fontId="6" fillId="25" borderId="47" xfId="83" applyFont="1" applyFill="1" applyBorder="1" applyAlignment="1">
      <alignment horizontal="center" vertical="center"/>
    </xf>
    <xf numFmtId="0" fontId="6" fillId="25" borderId="49" xfId="83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64" fontId="4" fillId="24" borderId="15" xfId="0" applyNumberFormat="1" applyFont="1" applyFill="1" applyBorder="1" applyAlignment="1">
      <alignment horizontal="center" vertical="center" wrapText="1"/>
    </xf>
    <xf numFmtId="164" fontId="4" fillId="24" borderId="17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37" xfId="0" applyNumberFormat="1" applyFont="1" applyFill="1" applyBorder="1" applyAlignment="1">
      <alignment horizontal="center" vertical="center" wrapText="1"/>
    </xf>
    <xf numFmtId="164" fontId="4" fillId="24" borderId="50" xfId="0" applyNumberFormat="1" applyFont="1" applyFill="1" applyBorder="1" applyAlignment="1">
      <alignment horizontal="center" vertical="center" wrapText="1"/>
    </xf>
    <xf numFmtId="164" fontId="4" fillId="24" borderId="19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right"/>
    </xf>
    <xf numFmtId="0" fontId="3" fillId="24" borderId="40" xfId="0" applyFont="1" applyFill="1" applyBorder="1" applyAlignment="1">
      <alignment horizontal="right"/>
    </xf>
    <xf numFmtId="0" fontId="3" fillId="24" borderId="51" xfId="0" applyFont="1" applyFill="1" applyBorder="1" applyAlignment="1">
      <alignment horizontal="right"/>
    </xf>
    <xf numFmtId="9" fontId="4" fillId="24" borderId="16" xfId="0" applyNumberFormat="1" applyFont="1" applyFill="1" applyBorder="1" applyAlignment="1">
      <alignment horizontal="center" vertical="center" wrapText="1"/>
    </xf>
    <xf numFmtId="9" fontId="4" fillId="24" borderId="18" xfId="0" applyNumberFormat="1" applyFont="1" applyFill="1" applyBorder="1" applyAlignment="1">
      <alignment horizontal="center" vertical="center" wrapText="1"/>
    </xf>
    <xf numFmtId="9" fontId="4" fillId="24" borderId="12" xfId="0" applyNumberFormat="1" applyFont="1" applyFill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164" fontId="2" fillId="24" borderId="40" xfId="0" applyNumberFormat="1" applyFont="1" applyFill="1" applyBorder="1" applyAlignment="1">
      <alignment horizontal="center" vertical="center"/>
    </xf>
    <xf numFmtId="164" fontId="2" fillId="24" borderId="45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164" fontId="3" fillId="24" borderId="28" xfId="0" applyNumberFormat="1" applyFont="1" applyFill="1" applyBorder="1" applyAlignment="1">
      <alignment horizontal="center" vertical="center"/>
    </xf>
    <xf numFmtId="164" fontId="3" fillId="24" borderId="29" xfId="0" applyNumberFormat="1" applyFont="1" applyFill="1" applyBorder="1" applyAlignment="1">
      <alignment horizontal="center" vertical="center"/>
    </xf>
    <xf numFmtId="164" fontId="3" fillId="24" borderId="30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right"/>
    </xf>
    <xf numFmtId="0" fontId="3" fillId="24" borderId="36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41" xfId="85" applyFont="1" applyBorder="1" applyAlignment="1">
      <alignment horizontal="center" vertical="center"/>
    </xf>
    <xf numFmtId="0" fontId="7" fillId="0" borderId="34" xfId="85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right"/>
    </xf>
    <xf numFmtId="0" fontId="4" fillId="0" borderId="5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83" applyFont="1" applyFill="1" applyBorder="1" applyAlignment="1">
      <alignment horizontal="center" vertical="center" wrapText="1"/>
    </xf>
    <xf numFmtId="0" fontId="7" fillId="0" borderId="34" xfId="8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center" vertical="center" wrapText="1"/>
    </xf>
    <xf numFmtId="0" fontId="16" fillId="0" borderId="34" xfId="53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16" fillId="0" borderId="41" xfId="53" applyFont="1" applyFill="1" applyBorder="1" applyAlignment="1">
      <alignment horizontal="center" vertical="center" wrapText="1"/>
    </xf>
    <xf numFmtId="0" fontId="10" fillId="26" borderId="53" xfId="53" applyFont="1" applyFill="1" applyBorder="1" applyAlignment="1">
      <alignment horizontal="center"/>
    </xf>
    <xf numFmtId="0" fontId="10" fillId="26" borderId="54" xfId="53" applyFont="1" applyFill="1" applyBorder="1" applyAlignment="1">
      <alignment horizontal="center"/>
    </xf>
    <xf numFmtId="0" fontId="10" fillId="26" borderId="55" xfId="53" applyFont="1" applyFill="1" applyBorder="1" applyAlignment="1">
      <alignment horizontal="center"/>
    </xf>
    <xf numFmtId="0" fontId="11" fillId="25" borderId="28" xfId="90" applyFont="1" applyFill="1" applyBorder="1" applyAlignment="1">
      <alignment horizontal="center" vertical="center"/>
    </xf>
    <xf numFmtId="0" fontId="11" fillId="25" borderId="29" xfId="90" applyFont="1" applyFill="1" applyBorder="1" applyAlignment="1">
      <alignment horizontal="center" vertical="center"/>
    </xf>
    <xf numFmtId="0" fontId="11" fillId="25" borderId="30" xfId="90" applyFont="1" applyFill="1" applyBorder="1" applyAlignment="1">
      <alignment horizontal="center" vertical="center"/>
    </xf>
    <xf numFmtId="0" fontId="11" fillId="25" borderId="46" xfId="83" applyFont="1" applyFill="1" applyBorder="1" applyAlignment="1">
      <alignment horizontal="center" vertical="center"/>
    </xf>
    <xf numFmtId="0" fontId="11" fillId="25" borderId="47" xfId="83" applyFont="1" applyFill="1" applyBorder="1" applyAlignment="1">
      <alignment horizontal="center" vertical="center"/>
    </xf>
    <xf numFmtId="0" fontId="11" fillId="25" borderId="49" xfId="83" applyFont="1" applyFill="1" applyBorder="1" applyAlignment="1">
      <alignment horizontal="center" vertical="center"/>
    </xf>
    <xf numFmtId="0" fontId="12" fillId="26" borderId="21" xfId="53" applyFont="1" applyFill="1" applyBorder="1" applyAlignment="1">
      <alignment horizontal="center" vertical="center"/>
    </xf>
    <xf numFmtId="0" fontId="12" fillId="26" borderId="11" xfId="53" applyFont="1" applyFill="1" applyBorder="1" applyAlignment="1">
      <alignment horizontal="center" vertical="center"/>
    </xf>
    <xf numFmtId="0" fontId="12" fillId="26" borderId="22" xfId="53" applyFont="1" applyFill="1" applyBorder="1" applyAlignment="1">
      <alignment horizontal="center" vertical="center"/>
    </xf>
    <xf numFmtId="0" fontId="12" fillId="26" borderId="47" xfId="53" applyFont="1" applyFill="1" applyBorder="1" applyAlignment="1">
      <alignment horizontal="center" vertical="center"/>
    </xf>
    <xf numFmtId="0" fontId="12" fillId="26" borderId="49" xfId="53" applyFont="1" applyFill="1" applyBorder="1" applyAlignment="1">
      <alignment horizontal="center" vertical="center"/>
    </xf>
    <xf numFmtId="0" fontId="12" fillId="26" borderId="56" xfId="53" applyFont="1" applyFill="1" applyBorder="1" applyAlignment="1">
      <alignment horizontal="center"/>
    </xf>
    <xf numFmtId="0" fontId="12" fillId="26" borderId="11" xfId="53" applyFont="1" applyFill="1" applyBorder="1" applyAlignment="1">
      <alignment horizontal="center"/>
    </xf>
    <xf numFmtId="0" fontId="12" fillId="26" borderId="57" xfId="53" applyFont="1" applyFill="1" applyBorder="1" applyAlignment="1">
      <alignment horizontal="center"/>
    </xf>
    <xf numFmtId="164" fontId="12" fillId="26" borderId="21" xfId="53" applyNumberFormat="1" applyFont="1" applyFill="1" applyBorder="1" applyAlignment="1">
      <alignment horizontal="center"/>
    </xf>
    <xf numFmtId="164" fontId="12" fillId="26" borderId="11" xfId="53" applyNumberFormat="1" applyFont="1" applyFill="1" applyBorder="1" applyAlignment="1">
      <alignment horizontal="center"/>
    </xf>
    <xf numFmtId="164" fontId="12" fillId="26" borderId="22" xfId="53" applyNumberFormat="1" applyFont="1" applyFill="1" applyBorder="1" applyAlignment="1">
      <alignment horizontal="center"/>
    </xf>
    <xf numFmtId="0" fontId="20" fillId="24" borderId="21" xfId="82" applyFont="1" applyFill="1" applyBorder="1" applyAlignment="1">
      <alignment horizontal="center"/>
    </xf>
    <xf numFmtId="0" fontId="20" fillId="24" borderId="11" xfId="82" applyFont="1" applyFill="1" applyBorder="1" applyAlignment="1">
      <alignment horizontal="center"/>
    </xf>
    <xf numFmtId="0" fontId="20" fillId="24" borderId="22" xfId="82" applyFont="1" applyFill="1" applyBorder="1" applyAlignment="1">
      <alignment horizontal="center"/>
    </xf>
    <xf numFmtId="0" fontId="6" fillId="24" borderId="26" xfId="82" applyFont="1" applyFill="1" applyBorder="1" applyAlignment="1">
      <alignment horizontal="center"/>
    </xf>
    <xf numFmtId="0" fontId="6" fillId="24" borderId="27" xfId="82" applyFont="1" applyFill="1" applyBorder="1" applyAlignment="1">
      <alignment horizontal="center"/>
    </xf>
    <xf numFmtId="0" fontId="7" fillId="24" borderId="15" xfId="82" applyFont="1" applyFill="1" applyBorder="1" applyAlignment="1">
      <alignment horizontal="center" vertical="center" wrapText="1"/>
    </xf>
    <xf numFmtId="0" fontId="7" fillId="24" borderId="25" xfId="82" applyFont="1" applyFill="1" applyBorder="1" applyAlignment="1">
      <alignment horizontal="center" vertical="center" wrapText="1"/>
    </xf>
    <xf numFmtId="0" fontId="7" fillId="24" borderId="12" xfId="82" applyFont="1" applyFill="1" applyBorder="1" applyAlignment="1">
      <alignment horizontal="center" vertical="center" wrapText="1"/>
    </xf>
    <xf numFmtId="0" fontId="7" fillId="24" borderId="26" xfId="82" applyFont="1" applyFill="1" applyBorder="1" applyAlignment="1">
      <alignment horizontal="center" vertical="center" wrapText="1"/>
    </xf>
    <xf numFmtId="0" fontId="6" fillId="24" borderId="21" xfId="82" applyFont="1" applyFill="1" applyBorder="1" applyAlignment="1">
      <alignment horizontal="right"/>
    </xf>
    <xf numFmtId="0" fontId="6" fillId="24" borderId="11" xfId="82" applyFont="1" applyFill="1" applyBorder="1" applyAlignment="1">
      <alignment horizontal="right"/>
    </xf>
    <xf numFmtId="0" fontId="6" fillId="24" borderId="25" xfId="82" applyFont="1" applyFill="1" applyBorder="1" applyAlignment="1">
      <alignment horizontal="right"/>
    </xf>
    <xf numFmtId="0" fontId="6" fillId="24" borderId="26" xfId="82" applyFont="1" applyFill="1" applyBorder="1" applyAlignment="1">
      <alignment horizontal="right"/>
    </xf>
    <xf numFmtId="0" fontId="7" fillId="24" borderId="16" xfId="82" applyFont="1" applyFill="1" applyBorder="1" applyAlignment="1">
      <alignment horizontal="center" vertical="center" wrapText="1"/>
    </xf>
    <xf numFmtId="0" fontId="7" fillId="24" borderId="27" xfId="82" applyFont="1" applyFill="1" applyBorder="1" applyAlignment="1">
      <alignment horizontal="center" vertical="center" wrapText="1"/>
    </xf>
    <xf numFmtId="0" fontId="6" fillId="24" borderId="36" xfId="83" applyFont="1" applyFill="1" applyBorder="1" applyAlignment="1">
      <alignment horizontal="right"/>
    </xf>
    <xf numFmtId="0" fontId="6" fillId="24" borderId="13" xfId="83" applyFont="1" applyFill="1" applyBorder="1" applyAlignment="1">
      <alignment horizontal="right"/>
    </xf>
    <xf numFmtId="0" fontId="6" fillId="24" borderId="13" xfId="83" applyFont="1" applyFill="1" applyBorder="1" applyAlignment="1">
      <alignment horizontal="center"/>
    </xf>
    <xf numFmtId="0" fontId="6" fillId="24" borderId="14" xfId="83" applyFont="1" applyFill="1" applyBorder="1" applyAlignment="1">
      <alignment horizontal="center"/>
    </xf>
    <xf numFmtId="0" fontId="11" fillId="24" borderId="28" xfId="83" applyFont="1" applyFill="1" applyBorder="1" applyAlignment="1">
      <alignment horizontal="center"/>
    </xf>
    <xf numFmtId="0" fontId="11" fillId="24" borderId="29" xfId="83" applyFont="1" applyFill="1" applyBorder="1" applyAlignment="1">
      <alignment horizontal="center"/>
    </xf>
    <xf numFmtId="0" fontId="11" fillId="24" borderId="30" xfId="83" applyFont="1" applyFill="1" applyBorder="1" applyAlignment="1">
      <alignment horizontal="center"/>
    </xf>
    <xf numFmtId="0" fontId="11" fillId="24" borderId="31" xfId="83" applyFont="1" applyFill="1" applyBorder="1" applyAlignment="1">
      <alignment horizontal="center"/>
    </xf>
    <xf numFmtId="0" fontId="11" fillId="24" borderId="0" xfId="83" applyFont="1" applyFill="1" applyBorder="1" applyAlignment="1">
      <alignment horizontal="center"/>
    </xf>
    <xf numFmtId="0" fontId="11" fillId="24" borderId="32" xfId="83" applyFont="1" applyFill="1" applyBorder="1" applyAlignment="1">
      <alignment horizontal="center"/>
    </xf>
    <xf numFmtId="0" fontId="7" fillId="24" borderId="15" xfId="83" applyFont="1" applyFill="1" applyBorder="1" applyAlignment="1">
      <alignment horizontal="center" vertical="center" wrapText="1"/>
    </xf>
    <xf numFmtId="0" fontId="7" fillId="24" borderId="12" xfId="83" applyFont="1" applyFill="1" applyBorder="1" applyAlignment="1">
      <alignment horizontal="center" vertical="center" wrapText="1"/>
    </xf>
    <xf numFmtId="0" fontId="7" fillId="24" borderId="18" xfId="83" applyFont="1" applyFill="1" applyBorder="1" applyAlignment="1">
      <alignment horizontal="center" vertical="center" wrapText="1"/>
    </xf>
    <xf numFmtId="0" fontId="7" fillId="24" borderId="35" xfId="83" applyFont="1" applyFill="1" applyBorder="1" applyAlignment="1">
      <alignment horizontal="center" vertical="center" wrapText="1"/>
    </xf>
    <xf numFmtId="0" fontId="11" fillId="24" borderId="28" xfId="83" applyFont="1" applyFill="1" applyBorder="1" applyAlignment="1">
      <alignment horizontal="center" vertical="center"/>
    </xf>
    <xf numFmtId="0" fontId="11" fillId="24" borderId="29" xfId="83" applyFont="1" applyFill="1" applyBorder="1" applyAlignment="1">
      <alignment horizontal="center" vertical="center"/>
    </xf>
    <xf numFmtId="0" fontId="11" fillId="24" borderId="30" xfId="83" applyFont="1" applyFill="1" applyBorder="1" applyAlignment="1">
      <alignment horizontal="center" vertical="center"/>
    </xf>
    <xf numFmtId="0" fontId="11" fillId="24" borderId="61" xfId="83" applyFont="1" applyFill="1" applyBorder="1" applyAlignment="1">
      <alignment horizontal="center" vertical="center"/>
    </xf>
    <xf numFmtId="0" fontId="11" fillId="24" borderId="62" xfId="83" applyFont="1" applyFill="1" applyBorder="1" applyAlignment="1">
      <alignment horizontal="center" vertical="center"/>
    </xf>
    <xf numFmtId="0" fontId="11" fillId="24" borderId="63" xfId="83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44" fillId="25" borderId="28" xfId="82" applyFont="1" applyFill="1" applyBorder="1" applyAlignment="1">
      <alignment horizontal="center"/>
    </xf>
    <xf numFmtId="0" fontId="44" fillId="25" borderId="31" xfId="82" applyFont="1" applyFill="1" applyBorder="1" applyAlignment="1">
      <alignment horizontal="center"/>
    </xf>
    <xf numFmtId="164" fontId="44" fillId="25" borderId="48" xfId="82" applyNumberFormat="1" applyFont="1" applyFill="1" applyBorder="1" applyAlignment="1">
      <alignment horizontal="center"/>
    </xf>
    <xf numFmtId="164" fontId="44" fillId="25" borderId="40" xfId="82" applyNumberFormat="1" applyFont="1" applyFill="1" applyBorder="1" applyAlignment="1">
      <alignment horizontal="center"/>
    </xf>
    <xf numFmtId="164" fontId="44" fillId="25" borderId="45" xfId="82" applyNumberFormat="1" applyFont="1" applyFill="1" applyBorder="1" applyAlignment="1">
      <alignment horizontal="center"/>
    </xf>
    <xf numFmtId="0" fontId="21" fillId="25" borderId="48" xfId="0" applyFont="1" applyFill="1" applyBorder="1" applyAlignment="1">
      <alignment horizontal="center"/>
    </xf>
    <xf numFmtId="0" fontId="21" fillId="25" borderId="40" xfId="0" applyFont="1" applyFill="1" applyBorder="1" applyAlignment="1">
      <alignment horizontal="center"/>
    </xf>
    <xf numFmtId="0" fontId="21" fillId="25" borderId="45" xfId="0" applyFont="1" applyFill="1" applyBorder="1" applyAlignment="1">
      <alignment horizontal="center"/>
    </xf>
  </cellXfs>
  <cellStyles count="114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 2" xfId="13"/>
    <cellStyle name="40% - 2. jelölőszín 2" xfId="14"/>
    <cellStyle name="40% - 3. jelölőszín 2" xfId="15"/>
    <cellStyle name="40% - 4. jelölőszín 2" xfId="16"/>
    <cellStyle name="40% - 5. jelölőszín 2" xfId="17"/>
    <cellStyle name="40% - 6. jelölőszín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 2" xfId="25"/>
    <cellStyle name="60% - 2. jelölőszín 2" xfId="26"/>
    <cellStyle name="60% - 3. jelölőszín 2" xfId="27"/>
    <cellStyle name="60% - 4. jelölőszín 2" xfId="28"/>
    <cellStyle name="60% - 5. jelölőszín 2" xfId="29"/>
    <cellStyle name="60% - 6. jelölőszín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 2" xfId="44"/>
    <cellStyle name="Calculation" xfId="45"/>
    <cellStyle name="Check Cell" xfId="46"/>
    <cellStyle name="Cím 2" xfId="47"/>
    <cellStyle name="Címsor 1 2" xfId="48"/>
    <cellStyle name="Címsor 2 2" xfId="49"/>
    <cellStyle name="Címsor 3 2" xfId="50"/>
    <cellStyle name="Címsor 4 2" xfId="51"/>
    <cellStyle name="Ellenőrzőcella 2" xfId="52"/>
    <cellStyle name="Excel Built-in Normal" xfId="53"/>
    <cellStyle name="Explanatory Text" xfId="54"/>
    <cellStyle name="Ezres 2" xfId="55"/>
    <cellStyle name="Ezres 3" xfId="56"/>
    <cellStyle name="Ezres 4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perhivatkozás_szennyviz_CBA_20080423_nkr" xfId="64"/>
    <cellStyle name="Hivatkozott cella 2" xfId="65"/>
    <cellStyle name="Input" xfId="66"/>
    <cellStyle name="Jegyzet 2" xfId="67"/>
    <cellStyle name="Jelölőszín (1) 2" xfId="68"/>
    <cellStyle name="Jelölőszín (2) 2" xfId="69"/>
    <cellStyle name="Jelölőszín (3) 2" xfId="70"/>
    <cellStyle name="Jelölőszín (4) 2" xfId="71"/>
    <cellStyle name="Jelölőszín (5) 2" xfId="72"/>
    <cellStyle name="Jelölőszín (6) 2" xfId="73"/>
    <cellStyle name="Jó 2" xfId="74"/>
    <cellStyle name="Kimenet 2" xfId="75"/>
    <cellStyle name="Kódszám" xfId="76"/>
    <cellStyle name="Linked Cell" xfId="77"/>
    <cellStyle name="Magyarázó szöveg 2" xfId="78"/>
    <cellStyle name="Neutral" xfId="79"/>
    <cellStyle name="Normál" xfId="0" builtinId="0"/>
    <cellStyle name="Normál 10" xfId="80"/>
    <cellStyle name="Normál 11" xfId="81"/>
    <cellStyle name="Normál 2" xfId="82"/>
    <cellStyle name="Normál 2 2" xfId="83"/>
    <cellStyle name="Normál 2 3" xfId="84"/>
    <cellStyle name="Normál 3" xfId="85"/>
    <cellStyle name="Normál 4" xfId="86"/>
    <cellStyle name="Normál 4 2" xfId="87"/>
    <cellStyle name="Normál 5" xfId="88"/>
    <cellStyle name="Normál 6" xfId="89"/>
    <cellStyle name="Normál 7" xfId="90"/>
    <cellStyle name="Normál 8" xfId="91"/>
    <cellStyle name="Normál 8 2" xfId="92"/>
    <cellStyle name="Normál 9" xfId="93"/>
    <cellStyle name="Normál 9 2" xfId="94"/>
    <cellStyle name="Normal_Alap 1200" xfId="95"/>
    <cellStyle name="Note" xfId="96"/>
    <cellStyle name="Output" xfId="97"/>
    <cellStyle name="Összesen 2" xfId="98"/>
    <cellStyle name="Pénz [0]" xfId="99"/>
    <cellStyle name="Pénznem 2" xfId="100"/>
    <cellStyle name="Rossz 2" xfId="101"/>
    <cellStyle name="Semleges 2" xfId="102"/>
    <cellStyle name="Számítás 2" xfId="103"/>
    <cellStyle name="Százalék" xfId="104" builtinId="5"/>
    <cellStyle name="Százalék 2" xfId="105"/>
    <cellStyle name="Százalék 2 2" xfId="106"/>
    <cellStyle name="Százalék 3" xfId="107"/>
    <cellStyle name="Százalék 4" xfId="108"/>
    <cellStyle name="Százalék 5" xfId="109"/>
    <cellStyle name="Százalék 6" xfId="110"/>
    <cellStyle name="Title" xfId="111"/>
    <cellStyle name="Total" xfId="112"/>
    <cellStyle name="Warning Text" xfId="1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Üllés</a:t>
            </a:r>
            <a:r>
              <a:rPr lang="hu-HU" baseline="0"/>
              <a:t> </a:t>
            </a:r>
            <a:r>
              <a:rPr lang="hu-HU"/>
              <a:t>Ivóvízhálózat Anyagkimutatás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explosion val="23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anyagösszesítő!$B$5:$B$14</c:f>
              <c:strCache>
                <c:ptCount val="10"/>
                <c:pt idx="0">
                  <c:v>AC 80</c:v>
                </c:pt>
                <c:pt idx="1">
                  <c:v>AC 100</c:v>
                </c:pt>
                <c:pt idx="2">
                  <c:v>AC 125</c:v>
                </c:pt>
                <c:pt idx="3">
                  <c:v>AC 150</c:v>
                </c:pt>
                <c:pt idx="4">
                  <c:v>KMPVC 80</c:v>
                </c:pt>
                <c:pt idx="5">
                  <c:v>KMPVC 100</c:v>
                </c:pt>
                <c:pt idx="6">
                  <c:v>KMPVC 150</c:v>
                </c:pt>
                <c:pt idx="7">
                  <c:v>KPE 100</c:v>
                </c:pt>
                <c:pt idx="8">
                  <c:v>PVC 80</c:v>
                </c:pt>
                <c:pt idx="9">
                  <c:v>PVC 100</c:v>
                </c:pt>
              </c:strCache>
            </c:strRef>
          </c:cat>
          <c:val>
            <c:numRef>
              <c:f>anyagösszesítő!$C$5:$C$14</c:f>
              <c:numCache>
                <c:formatCode>General</c:formatCode>
                <c:ptCount val="10"/>
                <c:pt idx="0">
                  <c:v>1411</c:v>
                </c:pt>
                <c:pt idx="1">
                  <c:v>5086</c:v>
                </c:pt>
                <c:pt idx="2">
                  <c:v>374</c:v>
                </c:pt>
                <c:pt idx="3">
                  <c:v>126</c:v>
                </c:pt>
                <c:pt idx="4">
                  <c:v>656</c:v>
                </c:pt>
                <c:pt idx="5">
                  <c:v>10277</c:v>
                </c:pt>
                <c:pt idx="6">
                  <c:v>272</c:v>
                </c:pt>
                <c:pt idx="7">
                  <c:v>127</c:v>
                </c:pt>
                <c:pt idx="8">
                  <c:v>626</c:v>
                </c:pt>
                <c:pt idx="9">
                  <c:v>764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 baseline="0"/>
              <a:t>Üllés ivóvíz</a:t>
            </a:r>
            <a:r>
              <a:rPr lang="hu-HU"/>
              <a:t>közmű</a:t>
            </a:r>
            <a:r>
              <a:rPr lang="hu-HU" baseline="0"/>
              <a:t> p</a:t>
            </a:r>
            <a:r>
              <a:rPr lang="en-US"/>
              <a:t>ótlási </a:t>
            </a:r>
            <a:r>
              <a:rPr lang="hu-HU"/>
              <a:t>szükségletek jelenértéke (2013)</a:t>
            </a:r>
            <a:endParaRPr lang="en-US"/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cat>
            <c:numRef>
              <c:f>'Pótlási szükségletek'!$A$5:$A$55</c:f>
              <c:numCache>
                <c:formatCode>0</c:formatCode>
                <c:ptCount val="5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</c:numCache>
            </c:numRef>
          </c:cat>
          <c:val>
            <c:numRef>
              <c:f>'Pótlási szükségletek'!$B$5:$B$55</c:f>
              <c:numCache>
                <c:formatCode>#,##0\ "Ft"</c:formatCode>
                <c:ptCount val="51"/>
                <c:pt idx="0">
                  <c:v>0</c:v>
                </c:pt>
                <c:pt idx="1">
                  <c:v>11900100</c:v>
                </c:pt>
                <c:pt idx="2">
                  <c:v>0</c:v>
                </c:pt>
                <c:pt idx="3">
                  <c:v>0</c:v>
                </c:pt>
                <c:pt idx="4">
                  <c:v>70346000</c:v>
                </c:pt>
                <c:pt idx="5">
                  <c:v>29298000</c:v>
                </c:pt>
                <c:pt idx="6">
                  <c:v>0</c:v>
                </c:pt>
                <c:pt idx="7">
                  <c:v>42610000</c:v>
                </c:pt>
                <c:pt idx="8">
                  <c:v>2419000</c:v>
                </c:pt>
                <c:pt idx="9">
                  <c:v>0</c:v>
                </c:pt>
                <c:pt idx="10">
                  <c:v>0</c:v>
                </c:pt>
                <c:pt idx="11">
                  <c:v>9481100</c:v>
                </c:pt>
                <c:pt idx="12">
                  <c:v>36820000</c:v>
                </c:pt>
                <c:pt idx="13">
                  <c:v>63074000</c:v>
                </c:pt>
                <c:pt idx="14">
                  <c:v>0</c:v>
                </c:pt>
                <c:pt idx="15">
                  <c:v>2419000</c:v>
                </c:pt>
                <c:pt idx="16">
                  <c:v>0</c:v>
                </c:pt>
                <c:pt idx="17">
                  <c:v>13585000</c:v>
                </c:pt>
                <c:pt idx="18">
                  <c:v>2190000</c:v>
                </c:pt>
                <c:pt idx="19">
                  <c:v>40144000</c:v>
                </c:pt>
                <c:pt idx="20">
                  <c:v>33812000</c:v>
                </c:pt>
                <c:pt idx="21">
                  <c:v>56036100</c:v>
                </c:pt>
                <c:pt idx="22">
                  <c:v>11553000</c:v>
                </c:pt>
                <c:pt idx="23">
                  <c:v>38842500</c:v>
                </c:pt>
                <c:pt idx="24">
                  <c:v>63137000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11058000</c:v>
                </c:pt>
                <c:pt idx="29">
                  <c:v>7739000</c:v>
                </c:pt>
                <c:pt idx="30">
                  <c:v>0</c:v>
                </c:pt>
                <c:pt idx="31">
                  <c:v>9481100</c:v>
                </c:pt>
                <c:pt idx="32">
                  <c:v>0</c:v>
                </c:pt>
                <c:pt idx="33">
                  <c:v>228000</c:v>
                </c:pt>
                <c:pt idx="34">
                  <c:v>5508000</c:v>
                </c:pt>
                <c:pt idx="35">
                  <c:v>0</c:v>
                </c:pt>
                <c:pt idx="36">
                  <c:v>2419000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1345500</c:v>
                </c:pt>
                <c:pt idx="41">
                  <c:v>9481100</c:v>
                </c:pt>
                <c:pt idx="42">
                  <c:v>0</c:v>
                </c:pt>
                <c:pt idx="43">
                  <c:v>2723000</c:v>
                </c:pt>
                <c:pt idx="44">
                  <c:v>0</c:v>
                </c:pt>
                <c:pt idx="45">
                  <c:v>1881000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2419000</c:v>
                </c:pt>
              </c:numCache>
            </c:numRef>
          </c:val>
        </c:ser>
        <c:gapWidth val="75"/>
        <c:overlap val="-25"/>
        <c:axId val="63562880"/>
        <c:axId val="63564416"/>
      </c:barChart>
      <c:catAx>
        <c:axId val="63562880"/>
        <c:scaling>
          <c:orientation val="minMax"/>
        </c:scaling>
        <c:axPos val="b"/>
        <c:numFmt formatCode="0" sourceLinked="1"/>
        <c:majorTickMark val="none"/>
        <c:tickLblPos val="nextTo"/>
        <c:crossAx val="63564416"/>
        <c:crosses val="autoZero"/>
        <c:auto val="1"/>
        <c:lblAlgn val="ctr"/>
        <c:lblOffset val="100"/>
      </c:catAx>
      <c:valAx>
        <c:axId val="63564416"/>
        <c:scaling>
          <c:orientation val="minMax"/>
        </c:scaling>
        <c:axPos val="l"/>
        <c:majorGridlines/>
        <c:numFmt formatCode="#,##0\ &quot;Ft&quot;" sourceLinked="1"/>
        <c:majorTickMark val="none"/>
        <c:tickLblPos val="nextTo"/>
        <c:spPr>
          <a:ln w="9525">
            <a:noFill/>
          </a:ln>
        </c:spPr>
        <c:crossAx val="635628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 sz="1800" b="1" i="0" u="none" strike="noStrike" baseline="0">
                <a:effectLst/>
              </a:rPr>
              <a:t>Üllés ivóvízközmű p</a:t>
            </a:r>
            <a:r>
              <a:rPr lang="hu-HU"/>
              <a:t>ótlási szükségletek jövőértéke (2013)</a:t>
            </a:r>
          </a:p>
          <a:p>
            <a:pPr>
              <a:defRPr/>
            </a:pPr>
            <a:endParaRPr lang="hu-HU"/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cat>
            <c:numRef>
              <c:f>'Pótlási szükségletek'!$A$5:$A$55</c:f>
              <c:numCache>
                <c:formatCode>0</c:formatCode>
                <c:ptCount val="5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</c:numCache>
            </c:numRef>
          </c:cat>
          <c:val>
            <c:numRef>
              <c:f>'Pótlási szükségletek'!$E$5:$E$55</c:f>
              <c:numCache>
                <c:formatCode>#,##0\ "Ft"</c:formatCode>
                <c:ptCount val="51"/>
                <c:pt idx="0">
                  <c:v>0</c:v>
                </c:pt>
                <c:pt idx="1">
                  <c:v>12495105</c:v>
                </c:pt>
                <c:pt idx="2">
                  <c:v>0</c:v>
                </c:pt>
                <c:pt idx="3">
                  <c:v>0</c:v>
                </c:pt>
                <c:pt idx="4">
                  <c:v>85506002.662499994</c:v>
                </c:pt>
                <c:pt idx="5">
                  <c:v>37392497.218125001</c:v>
                </c:pt>
                <c:pt idx="6">
                  <c:v>0</c:v>
                </c:pt>
                <c:pt idx="7">
                  <c:v>59956549.009382822</c:v>
                </c:pt>
                <c:pt idx="8">
                  <c:v>3573964.7185257422</c:v>
                </c:pt>
                <c:pt idx="9">
                  <c:v>0</c:v>
                </c:pt>
                <c:pt idx="10">
                  <c:v>0</c:v>
                </c:pt>
                <c:pt idx="11">
                  <c:v>16215898.488236582</c:v>
                </c:pt>
                <c:pt idx="12">
                  <c:v>66123429.924134798</c:v>
                </c:pt>
                <c:pt idx="13">
                  <c:v>118935434.00289579</c:v>
                </c:pt>
                <c:pt idx="14">
                  <c:v>0</c:v>
                </c:pt>
                <c:pt idx="15">
                  <c:v>5028927.2659960985</c:v>
                </c:pt>
                <c:pt idx="16">
                  <c:v>0</c:v>
                </c:pt>
                <c:pt idx="17">
                  <c:v>31137068.847327035</c:v>
                </c:pt>
                <c:pt idx="18">
                  <c:v>5270496.1217834754</c:v>
                </c:pt>
                <c:pt idx="19">
                  <c:v>101441888.64315966</c:v>
                </c:pt>
                <c:pt idx="20">
                  <c:v>89713302.006343156</c:v>
                </c:pt>
                <c:pt idx="21">
                  <c:v>156114478.31200543</c:v>
                </c:pt>
                <c:pt idx="22">
                  <c:v>33795537.097255677</c:v>
                </c:pt>
                <c:pt idx="23">
                  <c:v>119305661.48923756</c:v>
                </c:pt>
                <c:pt idx="24">
                  <c:v>203623135.14625192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43348788.013075769</c:v>
                </c:pt>
                <c:pt idx="29">
                  <c:v>31854773.372658085</c:v>
                </c:pt>
                <c:pt idx="30">
                  <c:v>0</c:v>
                </c:pt>
                <c:pt idx="31">
                  <c:v>43025606.245693013</c:v>
                </c:pt>
                <c:pt idx="32">
                  <c:v>0</c:v>
                </c:pt>
                <c:pt idx="33">
                  <c:v>1140726.9875837036</c:v>
                </c:pt>
                <c:pt idx="34">
                  <c:v>28935440.613998204</c:v>
                </c:pt>
                <c:pt idx="35">
                  <c:v>0</c:v>
                </c:pt>
                <c:pt idx="36">
                  <c:v>14010403.232915936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9472304.8121637162</c:v>
                </c:pt>
                <c:pt idx="41">
                  <c:v>70084178.827451274</c:v>
                </c:pt>
                <c:pt idx="42">
                  <c:v>0</c:v>
                </c:pt>
                <c:pt idx="43">
                  <c:v>22191543.05821399</c:v>
                </c:pt>
                <c:pt idx="44">
                  <c:v>0</c:v>
                </c:pt>
                <c:pt idx="45">
                  <c:v>16900799.65955998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27739640.081738163</c:v>
                </c:pt>
              </c:numCache>
            </c:numRef>
          </c:val>
        </c:ser>
        <c:axId val="64313216"/>
        <c:axId val="64314752"/>
      </c:barChart>
      <c:catAx>
        <c:axId val="64313216"/>
        <c:scaling>
          <c:orientation val="minMax"/>
        </c:scaling>
        <c:axPos val="b"/>
        <c:numFmt formatCode="0" sourceLinked="1"/>
        <c:majorTickMark val="none"/>
        <c:tickLblPos val="nextTo"/>
        <c:crossAx val="64314752"/>
        <c:crosses val="autoZero"/>
        <c:auto val="1"/>
        <c:lblAlgn val="ctr"/>
        <c:lblOffset val="100"/>
      </c:catAx>
      <c:valAx>
        <c:axId val="64314752"/>
        <c:scaling>
          <c:orientation val="minMax"/>
        </c:scaling>
        <c:axPos val="l"/>
        <c:majorGridlines/>
        <c:numFmt formatCode="#,##0\ &quot;Ft&quot;" sourceLinked="1"/>
        <c:majorTickMark val="none"/>
        <c:tickLblPos val="nextTo"/>
        <c:crossAx val="643132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</xdr:row>
      <xdr:rowOff>95250</xdr:rowOff>
    </xdr:from>
    <xdr:to>
      <xdr:col>15</xdr:col>
      <xdr:colOff>247650</xdr:colOff>
      <xdr:row>23</xdr:row>
      <xdr:rowOff>76200</xdr:rowOff>
    </xdr:to>
    <xdr:graphicFrame macro="">
      <xdr:nvGraphicFramePr>
        <xdr:cNvPr id="204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0</xdr:row>
      <xdr:rowOff>152400</xdr:rowOff>
    </xdr:from>
    <xdr:to>
      <xdr:col>11</xdr:col>
      <xdr:colOff>123825</xdr:colOff>
      <xdr:row>14</xdr:row>
      <xdr:rowOff>95250</xdr:rowOff>
    </xdr:to>
    <xdr:graphicFrame macro="">
      <xdr:nvGraphicFramePr>
        <xdr:cNvPr id="409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15</xdr:row>
      <xdr:rowOff>161925</xdr:rowOff>
    </xdr:from>
    <xdr:to>
      <xdr:col>11</xdr:col>
      <xdr:colOff>142875</xdr:colOff>
      <xdr:row>29</xdr:row>
      <xdr:rowOff>104775</xdr:rowOff>
    </xdr:to>
    <xdr:graphicFrame macro="">
      <xdr:nvGraphicFramePr>
        <xdr:cNvPr id="409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74"/>
  <sheetViews>
    <sheetView topLeftCell="U49" workbookViewId="0">
      <selection activeCell="AM72" sqref="AM72:CM72"/>
    </sheetView>
  </sheetViews>
  <sheetFormatPr defaultRowHeight="15"/>
  <cols>
    <col min="4" max="4" width="32.7109375" customWidth="1"/>
    <col min="5" max="5" width="10" customWidth="1"/>
    <col min="7" max="7" width="9.28515625" customWidth="1"/>
    <col min="21" max="21" width="14.140625" customWidth="1"/>
    <col min="22" max="22" width="12.85546875" bestFit="1" customWidth="1"/>
    <col min="23" max="24" width="10.85546875" bestFit="1" customWidth="1"/>
    <col min="26" max="37" width="7" bestFit="1" customWidth="1"/>
    <col min="39" max="42" width="5" bestFit="1" customWidth="1"/>
    <col min="43" max="44" width="11.85546875" bestFit="1" customWidth="1"/>
    <col min="45" max="45" width="5" bestFit="1" customWidth="1"/>
    <col min="46" max="46" width="11.85546875" bestFit="1" customWidth="1"/>
    <col min="47" max="50" width="5" bestFit="1" customWidth="1"/>
    <col min="51" max="52" width="10.85546875" bestFit="1" customWidth="1"/>
    <col min="53" max="55" width="5" bestFit="1" customWidth="1"/>
    <col min="56" max="56" width="11.85546875" bestFit="1" customWidth="1"/>
    <col min="57" max="57" width="5" bestFit="1" customWidth="1"/>
    <col min="58" max="60" width="11.85546875" bestFit="1" customWidth="1"/>
    <col min="61" max="61" width="10.85546875" bestFit="1" customWidth="1"/>
    <col min="62" max="63" width="11.85546875" bestFit="1" customWidth="1"/>
    <col min="64" max="66" width="5" bestFit="1" customWidth="1"/>
    <col min="67" max="67" width="11.85546875" bestFit="1" customWidth="1"/>
    <col min="68" max="68" width="10.85546875" bestFit="1" customWidth="1"/>
    <col min="69" max="71" width="5" bestFit="1" customWidth="1"/>
    <col min="72" max="72" width="9.42578125" bestFit="1" customWidth="1"/>
    <col min="73" max="73" width="10.85546875" bestFit="1" customWidth="1"/>
    <col min="74" max="81" width="5" bestFit="1" customWidth="1"/>
    <col min="82" max="82" width="9.42578125" bestFit="1" customWidth="1"/>
    <col min="83" max="83" width="5" bestFit="1" customWidth="1"/>
    <col min="84" max="84" width="10.85546875" bestFit="1" customWidth="1"/>
    <col min="85" max="91" width="5" bestFit="1" customWidth="1"/>
  </cols>
  <sheetData>
    <row r="1" spans="2:91" ht="15.75" thickBot="1"/>
    <row r="2" spans="2:91" ht="16.5" thickBot="1">
      <c r="B2" s="261" t="s">
        <v>101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  <c r="U2" s="263"/>
      <c r="V2" s="263"/>
      <c r="W2" s="263"/>
      <c r="X2" s="264"/>
    </row>
    <row r="3" spans="2:91" ht="15.75" thickBot="1">
      <c r="B3" s="265" t="s">
        <v>0</v>
      </c>
      <c r="C3" s="266"/>
      <c r="D3" s="266"/>
      <c r="E3" s="266"/>
      <c r="F3" s="267"/>
      <c r="G3" s="268" t="s">
        <v>1</v>
      </c>
      <c r="H3" s="269"/>
      <c r="I3" s="269"/>
      <c r="J3" s="269"/>
      <c r="K3" s="269"/>
      <c r="L3" s="269"/>
      <c r="M3" s="269"/>
      <c r="N3" s="270"/>
      <c r="O3" s="268" t="s">
        <v>2</v>
      </c>
      <c r="P3" s="269"/>
      <c r="Q3" s="269"/>
      <c r="R3" s="269"/>
      <c r="S3" s="270"/>
      <c r="T3" s="271" t="s">
        <v>3</v>
      </c>
      <c r="U3" s="272"/>
      <c r="V3" s="272"/>
      <c r="W3" s="272"/>
      <c r="X3" s="273"/>
    </row>
    <row r="4" spans="2:91" ht="20.25" customHeight="1" thickBot="1">
      <c r="B4" s="227" t="s">
        <v>4</v>
      </c>
      <c r="C4" s="229" t="s">
        <v>5</v>
      </c>
      <c r="D4" s="229" t="s">
        <v>6</v>
      </c>
      <c r="E4" s="229" t="s">
        <v>7</v>
      </c>
      <c r="F4" s="225" t="s">
        <v>8</v>
      </c>
      <c r="G4" s="227" t="s">
        <v>33</v>
      </c>
      <c r="H4" s="229" t="s">
        <v>9</v>
      </c>
      <c r="I4" s="229" t="s">
        <v>10</v>
      </c>
      <c r="J4" s="229" t="s">
        <v>11</v>
      </c>
      <c r="K4" s="229"/>
      <c r="L4" s="259" t="s">
        <v>12</v>
      </c>
      <c r="M4" s="229" t="s">
        <v>13</v>
      </c>
      <c r="N4" s="225" t="s">
        <v>14</v>
      </c>
      <c r="O4" s="227" t="s">
        <v>15</v>
      </c>
      <c r="P4" s="229" t="s">
        <v>16</v>
      </c>
      <c r="Q4" s="231" t="s">
        <v>17</v>
      </c>
      <c r="R4" s="233" t="s">
        <v>18</v>
      </c>
      <c r="S4" s="257" t="s">
        <v>19</v>
      </c>
      <c r="T4" s="245" t="s">
        <v>20</v>
      </c>
      <c r="U4" s="247" t="s">
        <v>32</v>
      </c>
      <c r="V4" s="249" t="s">
        <v>21</v>
      </c>
      <c r="W4" s="251" t="s">
        <v>22</v>
      </c>
      <c r="X4" s="252" t="s">
        <v>23</v>
      </c>
      <c r="Z4" s="236" t="s">
        <v>169</v>
      </c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8"/>
      <c r="AL4" s="7"/>
      <c r="AM4" s="239" t="s">
        <v>170</v>
      </c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</row>
    <row r="5" spans="2:91" ht="20.25" customHeight="1" thickBot="1">
      <c r="B5" s="228"/>
      <c r="C5" s="230"/>
      <c r="D5" s="230"/>
      <c r="E5" s="230"/>
      <c r="F5" s="226"/>
      <c r="G5" s="228"/>
      <c r="H5" s="230"/>
      <c r="I5" s="230"/>
      <c r="J5" s="1" t="s">
        <v>24</v>
      </c>
      <c r="K5" s="1" t="s">
        <v>25</v>
      </c>
      <c r="L5" s="260"/>
      <c r="M5" s="230"/>
      <c r="N5" s="226"/>
      <c r="O5" s="228"/>
      <c r="P5" s="230"/>
      <c r="Q5" s="232"/>
      <c r="R5" s="234"/>
      <c r="S5" s="258"/>
      <c r="T5" s="246"/>
      <c r="U5" s="248"/>
      <c r="V5" s="250"/>
      <c r="W5" s="247"/>
      <c r="X5" s="253"/>
      <c r="Z5" s="242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4"/>
      <c r="AL5" s="7"/>
      <c r="AM5" s="27">
        <v>2013</v>
      </c>
      <c r="AN5" s="28">
        <v>2014</v>
      </c>
      <c r="AO5" s="28">
        <v>2015</v>
      </c>
      <c r="AP5" s="28">
        <v>2016</v>
      </c>
      <c r="AQ5" s="28">
        <v>2017</v>
      </c>
      <c r="AR5" s="28">
        <v>2018</v>
      </c>
      <c r="AS5" s="28">
        <v>2019</v>
      </c>
      <c r="AT5" s="28">
        <v>2020</v>
      </c>
      <c r="AU5" s="28">
        <v>2021</v>
      </c>
      <c r="AV5" s="28">
        <v>2022</v>
      </c>
      <c r="AW5" s="28">
        <v>2023</v>
      </c>
      <c r="AX5" s="28">
        <v>2024</v>
      </c>
      <c r="AY5" s="28">
        <v>2025</v>
      </c>
      <c r="AZ5" s="28">
        <v>2026</v>
      </c>
      <c r="BA5" s="28">
        <v>2027</v>
      </c>
      <c r="BB5" s="28">
        <v>2028</v>
      </c>
      <c r="BC5" s="28">
        <v>2029</v>
      </c>
      <c r="BD5" s="28">
        <v>2030</v>
      </c>
      <c r="BE5" s="28">
        <v>2031</v>
      </c>
      <c r="BF5" s="28">
        <v>2032</v>
      </c>
      <c r="BG5" s="28">
        <v>2033</v>
      </c>
      <c r="BH5" s="28">
        <v>2034</v>
      </c>
      <c r="BI5" s="28">
        <v>2035</v>
      </c>
      <c r="BJ5" s="28">
        <v>2036</v>
      </c>
      <c r="BK5" s="28">
        <v>2037</v>
      </c>
      <c r="BL5" s="28">
        <v>2038</v>
      </c>
      <c r="BM5" s="28">
        <v>2039</v>
      </c>
      <c r="BN5" s="28">
        <v>2040</v>
      </c>
      <c r="BO5" s="28">
        <v>2041</v>
      </c>
      <c r="BP5" s="28">
        <v>2042</v>
      </c>
      <c r="BQ5" s="28">
        <v>2043</v>
      </c>
      <c r="BR5" s="28">
        <v>2044</v>
      </c>
      <c r="BS5" s="28">
        <v>2045</v>
      </c>
      <c r="BT5" s="28">
        <v>2046</v>
      </c>
      <c r="BU5" s="28">
        <v>2047</v>
      </c>
      <c r="BV5" s="28">
        <v>2048</v>
      </c>
      <c r="BW5" s="28">
        <v>2049</v>
      </c>
      <c r="BX5" s="28">
        <v>2050</v>
      </c>
      <c r="BY5" s="28">
        <v>2051</v>
      </c>
      <c r="BZ5" s="28">
        <v>2052</v>
      </c>
      <c r="CA5" s="28">
        <v>2053</v>
      </c>
      <c r="CB5" s="28">
        <v>2054</v>
      </c>
      <c r="CC5" s="28">
        <v>2055</v>
      </c>
      <c r="CD5" s="28">
        <v>2056</v>
      </c>
      <c r="CE5" s="28">
        <v>2057</v>
      </c>
      <c r="CF5" s="28">
        <v>2058</v>
      </c>
      <c r="CG5" s="28">
        <v>2059</v>
      </c>
      <c r="CH5" s="28">
        <v>2060</v>
      </c>
      <c r="CI5" s="28">
        <v>2061</v>
      </c>
      <c r="CJ5" s="28">
        <v>2062</v>
      </c>
      <c r="CK5" s="28">
        <v>2063</v>
      </c>
      <c r="CL5" s="29">
        <v>2064</v>
      </c>
      <c r="CM5" s="30">
        <v>2065</v>
      </c>
    </row>
    <row r="6" spans="2:91">
      <c r="B6" s="23" t="s">
        <v>102</v>
      </c>
      <c r="C6" s="9" t="s">
        <v>100</v>
      </c>
      <c r="D6" s="4" t="s">
        <v>34</v>
      </c>
      <c r="E6" s="10" t="s">
        <v>26</v>
      </c>
      <c r="F6" s="10" t="s">
        <v>27</v>
      </c>
      <c r="G6" s="10" t="s">
        <v>28</v>
      </c>
      <c r="H6" s="5">
        <v>150</v>
      </c>
      <c r="I6" s="5">
        <v>140</v>
      </c>
      <c r="J6" s="5"/>
      <c r="K6" s="5"/>
      <c r="L6" s="5"/>
      <c r="M6" s="5"/>
      <c r="N6" s="9"/>
      <c r="O6" s="5">
        <v>1976</v>
      </c>
      <c r="P6" s="9">
        <v>50</v>
      </c>
      <c r="Q6" s="11">
        <f>(P6-(2013-O6))/P6</f>
        <v>0.26</v>
      </c>
      <c r="R6" s="11">
        <f>Q6</f>
        <v>0.26</v>
      </c>
      <c r="S6" s="9">
        <f>ROUND(R6*P6,0)</f>
        <v>13</v>
      </c>
      <c r="T6" s="12">
        <v>24000</v>
      </c>
      <c r="U6" s="12">
        <f>T6*I6</f>
        <v>3360000</v>
      </c>
      <c r="V6" s="12">
        <f>U6*R6</f>
        <v>873600</v>
      </c>
      <c r="W6" s="12">
        <f>U6/P6</f>
        <v>67200</v>
      </c>
      <c r="X6" s="24">
        <f>V6/P6</f>
        <v>17472</v>
      </c>
      <c r="Z6" s="31">
        <f>2013+S6</f>
        <v>2026</v>
      </c>
      <c r="AA6" s="32">
        <f>Z6+$P6</f>
        <v>2076</v>
      </c>
      <c r="AB6" s="9">
        <f t="shared" ref="AB6:AK6" si="0">AA6+$P6</f>
        <v>2126</v>
      </c>
      <c r="AC6" s="9">
        <f>AB6+$P6</f>
        <v>2176</v>
      </c>
      <c r="AD6" s="9">
        <f t="shared" si="0"/>
        <v>2226</v>
      </c>
      <c r="AE6" s="9">
        <f t="shared" si="0"/>
        <v>2276</v>
      </c>
      <c r="AF6" s="9">
        <f t="shared" si="0"/>
        <v>2326</v>
      </c>
      <c r="AG6" s="9">
        <f t="shared" si="0"/>
        <v>2376</v>
      </c>
      <c r="AH6" s="9">
        <f t="shared" si="0"/>
        <v>2426</v>
      </c>
      <c r="AI6" s="9">
        <f t="shared" si="0"/>
        <v>2476</v>
      </c>
      <c r="AJ6" s="9">
        <f t="shared" si="0"/>
        <v>2526</v>
      </c>
      <c r="AK6" s="33">
        <f t="shared" si="0"/>
        <v>2576</v>
      </c>
      <c r="AL6" s="7"/>
      <c r="AM6" s="34" t="str">
        <f>IF(ISERROR(HLOOKUP(AM$5,$Z6:$AK6,1,FALSE)),"",$U6)</f>
        <v/>
      </c>
      <c r="AN6" s="35" t="str">
        <f t="shared" ref="AN6:CM10" si="1">IF(ISERROR(HLOOKUP(AN$5,$Z6:$AK6,1,FALSE)),"",$U6)</f>
        <v/>
      </c>
      <c r="AO6" s="35" t="str">
        <f t="shared" si="1"/>
        <v/>
      </c>
      <c r="AP6" s="35" t="str">
        <f t="shared" si="1"/>
        <v/>
      </c>
      <c r="AQ6" s="35" t="str">
        <f t="shared" si="1"/>
        <v/>
      </c>
      <c r="AR6" s="35" t="str">
        <f t="shared" si="1"/>
        <v/>
      </c>
      <c r="AS6" s="35" t="str">
        <f t="shared" si="1"/>
        <v/>
      </c>
      <c r="AT6" s="35" t="str">
        <f t="shared" si="1"/>
        <v/>
      </c>
      <c r="AU6" s="35" t="str">
        <f t="shared" si="1"/>
        <v/>
      </c>
      <c r="AV6" s="35" t="str">
        <f t="shared" si="1"/>
        <v/>
      </c>
      <c r="AW6" s="35" t="str">
        <f t="shared" si="1"/>
        <v/>
      </c>
      <c r="AX6" s="35" t="str">
        <f t="shared" si="1"/>
        <v/>
      </c>
      <c r="AY6" s="35" t="str">
        <f t="shared" si="1"/>
        <v/>
      </c>
      <c r="AZ6" s="35">
        <f t="shared" si="1"/>
        <v>3360000</v>
      </c>
      <c r="BA6" s="35" t="str">
        <f t="shared" si="1"/>
        <v/>
      </c>
      <c r="BB6" s="35" t="str">
        <f t="shared" si="1"/>
        <v/>
      </c>
      <c r="BC6" s="35" t="str">
        <f t="shared" si="1"/>
        <v/>
      </c>
      <c r="BD6" s="35" t="str">
        <f t="shared" si="1"/>
        <v/>
      </c>
      <c r="BE6" s="35" t="str">
        <f t="shared" si="1"/>
        <v/>
      </c>
      <c r="BF6" s="35" t="str">
        <f t="shared" si="1"/>
        <v/>
      </c>
      <c r="BG6" s="35" t="str">
        <f t="shared" si="1"/>
        <v/>
      </c>
      <c r="BH6" s="35" t="str">
        <f t="shared" si="1"/>
        <v/>
      </c>
      <c r="BI6" s="35" t="str">
        <f t="shared" si="1"/>
        <v/>
      </c>
      <c r="BJ6" s="35" t="str">
        <f t="shared" si="1"/>
        <v/>
      </c>
      <c r="BK6" s="35" t="str">
        <f t="shared" si="1"/>
        <v/>
      </c>
      <c r="BL6" s="35" t="str">
        <f t="shared" si="1"/>
        <v/>
      </c>
      <c r="BM6" s="35" t="str">
        <f t="shared" si="1"/>
        <v/>
      </c>
      <c r="BN6" s="35" t="str">
        <f t="shared" si="1"/>
        <v/>
      </c>
      <c r="BO6" s="35" t="str">
        <f t="shared" si="1"/>
        <v/>
      </c>
      <c r="BP6" s="35" t="str">
        <f t="shared" si="1"/>
        <v/>
      </c>
      <c r="BQ6" s="35" t="str">
        <f t="shared" si="1"/>
        <v/>
      </c>
      <c r="BR6" s="35" t="str">
        <f t="shared" si="1"/>
        <v/>
      </c>
      <c r="BS6" s="35" t="str">
        <f t="shared" si="1"/>
        <v/>
      </c>
      <c r="BT6" s="35" t="str">
        <f t="shared" si="1"/>
        <v/>
      </c>
      <c r="BU6" s="35" t="str">
        <f t="shared" si="1"/>
        <v/>
      </c>
      <c r="BV6" s="35" t="str">
        <f t="shared" si="1"/>
        <v/>
      </c>
      <c r="BW6" s="35" t="str">
        <f t="shared" si="1"/>
        <v/>
      </c>
      <c r="BX6" s="35" t="str">
        <f t="shared" si="1"/>
        <v/>
      </c>
      <c r="BY6" s="35" t="str">
        <f t="shared" si="1"/>
        <v/>
      </c>
      <c r="BZ6" s="35" t="str">
        <f t="shared" si="1"/>
        <v/>
      </c>
      <c r="CA6" s="35" t="str">
        <f t="shared" si="1"/>
        <v/>
      </c>
      <c r="CB6" s="35" t="str">
        <f t="shared" si="1"/>
        <v/>
      </c>
      <c r="CC6" s="35" t="str">
        <f t="shared" si="1"/>
        <v/>
      </c>
      <c r="CD6" s="35" t="str">
        <f t="shared" si="1"/>
        <v/>
      </c>
      <c r="CE6" s="35" t="str">
        <f t="shared" si="1"/>
        <v/>
      </c>
      <c r="CF6" s="35" t="str">
        <f t="shared" si="1"/>
        <v/>
      </c>
      <c r="CG6" s="35" t="str">
        <f t="shared" si="1"/>
        <v/>
      </c>
      <c r="CH6" s="35" t="str">
        <f t="shared" si="1"/>
        <v/>
      </c>
      <c r="CI6" s="35" t="str">
        <f t="shared" si="1"/>
        <v/>
      </c>
      <c r="CJ6" s="35" t="str">
        <f t="shared" si="1"/>
        <v/>
      </c>
      <c r="CK6" s="35" t="str">
        <f t="shared" si="1"/>
        <v/>
      </c>
      <c r="CL6" s="35" t="str">
        <f t="shared" si="1"/>
        <v/>
      </c>
      <c r="CM6" s="36" t="str">
        <f t="shared" si="1"/>
        <v/>
      </c>
    </row>
    <row r="7" spans="2:91">
      <c r="B7" s="23" t="s">
        <v>103</v>
      </c>
      <c r="C7" s="9" t="s">
        <v>100</v>
      </c>
      <c r="D7" s="4" t="s">
        <v>35</v>
      </c>
      <c r="E7" s="10" t="s">
        <v>26</v>
      </c>
      <c r="F7" s="10" t="s">
        <v>27</v>
      </c>
      <c r="G7" s="10" t="s">
        <v>28</v>
      </c>
      <c r="H7" s="5">
        <v>150</v>
      </c>
      <c r="I7" s="5">
        <v>132</v>
      </c>
      <c r="J7" s="5"/>
      <c r="K7" s="5"/>
      <c r="L7" s="5"/>
      <c r="M7" s="5"/>
      <c r="N7" s="9"/>
      <c r="O7" s="5">
        <v>1985</v>
      </c>
      <c r="P7" s="9">
        <v>50</v>
      </c>
      <c r="Q7" s="11">
        <f t="shared" ref="Q7:Q69" si="2">(P7-(2013-O7))/P7</f>
        <v>0.44</v>
      </c>
      <c r="R7" s="11">
        <f t="shared" ref="R7:R69" si="3">Q7</f>
        <v>0.44</v>
      </c>
      <c r="S7" s="9">
        <f t="shared" ref="S7:S69" si="4">ROUND(R7*P7,0)</f>
        <v>22</v>
      </c>
      <c r="T7" s="12">
        <v>24000</v>
      </c>
      <c r="U7" s="12">
        <f t="shared" ref="U7:U69" si="5">T7*I7</f>
        <v>3168000</v>
      </c>
      <c r="V7" s="12">
        <f t="shared" ref="V7:V69" si="6">U7*R7</f>
        <v>1393920</v>
      </c>
      <c r="W7" s="12">
        <f t="shared" ref="W7:W69" si="7">U7/P7</f>
        <v>63360</v>
      </c>
      <c r="X7" s="24">
        <f t="shared" ref="X7:X69" si="8">V7/P7</f>
        <v>27878.400000000001</v>
      </c>
      <c r="Z7" s="31">
        <f t="shared" ref="Z7:Z70" si="9">2013+S7</f>
        <v>2035</v>
      </c>
      <c r="AA7" s="32">
        <f t="shared" ref="AA7:AA70" si="10">Z7+$P7</f>
        <v>2085</v>
      </c>
      <c r="AB7" s="9">
        <f t="shared" ref="AB7:AB70" si="11">AA7+$P7</f>
        <v>2135</v>
      </c>
      <c r="AC7" s="9">
        <f t="shared" ref="AC7:AC70" si="12">AB7+$P7</f>
        <v>2185</v>
      </c>
      <c r="AD7" s="9">
        <f t="shared" ref="AD7:AD70" si="13">AC7+$P7</f>
        <v>2235</v>
      </c>
      <c r="AE7" s="9">
        <f t="shared" ref="AE7:AE70" si="14">AD7+$P7</f>
        <v>2285</v>
      </c>
      <c r="AF7" s="9">
        <f t="shared" ref="AF7:AF70" si="15">AE7+$P7</f>
        <v>2335</v>
      </c>
      <c r="AG7" s="9">
        <f t="shared" ref="AG7:AG70" si="16">AF7+$P7</f>
        <v>2385</v>
      </c>
      <c r="AH7" s="9">
        <f t="shared" ref="AH7:AH70" si="17">AG7+$P7</f>
        <v>2435</v>
      </c>
      <c r="AI7" s="9">
        <f t="shared" ref="AI7:AI70" si="18">AH7+$P7</f>
        <v>2485</v>
      </c>
      <c r="AJ7" s="9">
        <f t="shared" ref="AJ7:AJ70" si="19">AI7+$P7</f>
        <v>2535</v>
      </c>
      <c r="AK7" s="33">
        <f t="shared" ref="AK7:AK70" si="20">AJ7+$P7</f>
        <v>2585</v>
      </c>
      <c r="AM7" s="40" t="str">
        <f t="shared" ref="AM7:BB26" si="21">IF(ISERROR(HLOOKUP(AM$5,$Z7:$AK7,1,FALSE)),"",$U7)</f>
        <v/>
      </c>
      <c r="AN7" s="39" t="str">
        <f t="shared" si="1"/>
        <v/>
      </c>
      <c r="AO7" s="39" t="str">
        <f t="shared" si="1"/>
        <v/>
      </c>
      <c r="AP7" s="39" t="str">
        <f t="shared" si="1"/>
        <v/>
      </c>
      <c r="AQ7" s="39" t="str">
        <f t="shared" si="1"/>
        <v/>
      </c>
      <c r="AR7" s="39" t="str">
        <f t="shared" si="1"/>
        <v/>
      </c>
      <c r="AS7" s="39" t="str">
        <f t="shared" si="1"/>
        <v/>
      </c>
      <c r="AT7" s="39" t="str">
        <f t="shared" si="1"/>
        <v/>
      </c>
      <c r="AU7" s="39" t="str">
        <f t="shared" si="1"/>
        <v/>
      </c>
      <c r="AV7" s="39" t="str">
        <f t="shared" si="1"/>
        <v/>
      </c>
      <c r="AW7" s="39" t="str">
        <f t="shared" si="1"/>
        <v/>
      </c>
      <c r="AX7" s="39" t="str">
        <f t="shared" si="1"/>
        <v/>
      </c>
      <c r="AY7" s="39" t="str">
        <f t="shared" si="1"/>
        <v/>
      </c>
      <c r="AZ7" s="39" t="str">
        <f t="shared" si="1"/>
        <v/>
      </c>
      <c r="BA7" s="39" t="str">
        <f t="shared" si="1"/>
        <v/>
      </c>
      <c r="BB7" s="39" t="str">
        <f t="shared" si="1"/>
        <v/>
      </c>
      <c r="BC7" s="39" t="str">
        <f t="shared" si="1"/>
        <v/>
      </c>
      <c r="BD7" s="39" t="str">
        <f t="shared" si="1"/>
        <v/>
      </c>
      <c r="BE7" s="39" t="str">
        <f t="shared" si="1"/>
        <v/>
      </c>
      <c r="BF7" s="39" t="str">
        <f t="shared" si="1"/>
        <v/>
      </c>
      <c r="BG7" s="39" t="str">
        <f t="shared" si="1"/>
        <v/>
      </c>
      <c r="BH7" s="39" t="str">
        <f t="shared" si="1"/>
        <v/>
      </c>
      <c r="BI7" s="39">
        <f t="shared" si="1"/>
        <v>3168000</v>
      </c>
      <c r="BJ7" s="39" t="str">
        <f t="shared" si="1"/>
        <v/>
      </c>
      <c r="BK7" s="39" t="str">
        <f t="shared" si="1"/>
        <v/>
      </c>
      <c r="BL7" s="39" t="str">
        <f t="shared" si="1"/>
        <v/>
      </c>
      <c r="BM7" s="39" t="str">
        <f t="shared" si="1"/>
        <v/>
      </c>
      <c r="BN7" s="39" t="str">
        <f t="shared" si="1"/>
        <v/>
      </c>
      <c r="BO7" s="39" t="str">
        <f t="shared" si="1"/>
        <v/>
      </c>
      <c r="BP7" s="39" t="str">
        <f t="shared" si="1"/>
        <v/>
      </c>
      <c r="BQ7" s="39" t="str">
        <f t="shared" si="1"/>
        <v/>
      </c>
      <c r="BR7" s="39" t="str">
        <f t="shared" si="1"/>
        <v/>
      </c>
      <c r="BS7" s="39" t="str">
        <f t="shared" si="1"/>
        <v/>
      </c>
      <c r="BT7" s="39" t="str">
        <f t="shared" si="1"/>
        <v/>
      </c>
      <c r="BU7" s="39" t="str">
        <f t="shared" si="1"/>
        <v/>
      </c>
      <c r="BV7" s="39" t="str">
        <f t="shared" si="1"/>
        <v/>
      </c>
      <c r="BW7" s="39" t="str">
        <f t="shared" si="1"/>
        <v/>
      </c>
      <c r="BX7" s="39" t="str">
        <f t="shared" si="1"/>
        <v/>
      </c>
      <c r="BY7" s="39" t="str">
        <f t="shared" si="1"/>
        <v/>
      </c>
      <c r="BZ7" s="39" t="str">
        <f t="shared" si="1"/>
        <v/>
      </c>
      <c r="CA7" s="39" t="str">
        <f t="shared" si="1"/>
        <v/>
      </c>
      <c r="CB7" s="39" t="str">
        <f t="shared" si="1"/>
        <v/>
      </c>
      <c r="CC7" s="39" t="str">
        <f t="shared" si="1"/>
        <v/>
      </c>
      <c r="CD7" s="39" t="str">
        <f t="shared" si="1"/>
        <v/>
      </c>
      <c r="CE7" s="39" t="str">
        <f t="shared" si="1"/>
        <v/>
      </c>
      <c r="CF7" s="39" t="str">
        <f t="shared" si="1"/>
        <v/>
      </c>
      <c r="CG7" s="39" t="str">
        <f t="shared" si="1"/>
        <v/>
      </c>
      <c r="CH7" s="39" t="str">
        <f t="shared" si="1"/>
        <v/>
      </c>
      <c r="CI7" s="39" t="str">
        <f t="shared" si="1"/>
        <v/>
      </c>
      <c r="CJ7" s="39" t="str">
        <f t="shared" si="1"/>
        <v/>
      </c>
      <c r="CK7" s="39" t="str">
        <f t="shared" si="1"/>
        <v/>
      </c>
      <c r="CL7" s="39" t="str">
        <f t="shared" si="1"/>
        <v/>
      </c>
      <c r="CM7" s="41" t="str">
        <f t="shared" si="1"/>
        <v/>
      </c>
    </row>
    <row r="8" spans="2:91">
      <c r="B8" s="23" t="s">
        <v>104</v>
      </c>
      <c r="C8" s="9" t="s">
        <v>100</v>
      </c>
      <c r="D8" s="4" t="s">
        <v>36</v>
      </c>
      <c r="E8" s="10" t="s">
        <v>26</v>
      </c>
      <c r="F8" s="10" t="s">
        <v>27</v>
      </c>
      <c r="G8" s="5" t="s">
        <v>30</v>
      </c>
      <c r="H8" s="5">
        <v>80</v>
      </c>
      <c r="I8" s="5">
        <v>100</v>
      </c>
      <c r="J8" s="5"/>
      <c r="K8" s="9"/>
      <c r="L8" s="5"/>
      <c r="M8" s="5"/>
      <c r="N8" s="5"/>
      <c r="O8" s="5">
        <v>1970</v>
      </c>
      <c r="P8" s="9">
        <v>50</v>
      </c>
      <c r="Q8" s="11">
        <f t="shared" si="2"/>
        <v>0.14000000000000001</v>
      </c>
      <c r="R8" s="11">
        <f t="shared" si="3"/>
        <v>0.14000000000000001</v>
      </c>
      <c r="S8" s="9">
        <f t="shared" si="4"/>
        <v>7</v>
      </c>
      <c r="T8" s="12">
        <v>17000</v>
      </c>
      <c r="U8" s="12">
        <f t="shared" si="5"/>
        <v>1700000</v>
      </c>
      <c r="V8" s="12">
        <f t="shared" si="6"/>
        <v>238000.00000000003</v>
      </c>
      <c r="W8" s="12">
        <f t="shared" si="7"/>
        <v>34000</v>
      </c>
      <c r="X8" s="24">
        <f t="shared" si="8"/>
        <v>4760.0000000000009</v>
      </c>
      <c r="Z8" s="31">
        <f t="shared" si="9"/>
        <v>2020</v>
      </c>
      <c r="AA8" s="32">
        <f t="shared" si="10"/>
        <v>2070</v>
      </c>
      <c r="AB8" s="9">
        <f t="shared" si="11"/>
        <v>2120</v>
      </c>
      <c r="AC8" s="9">
        <f t="shared" si="12"/>
        <v>2170</v>
      </c>
      <c r="AD8" s="9">
        <f t="shared" si="13"/>
        <v>2220</v>
      </c>
      <c r="AE8" s="9">
        <f t="shared" si="14"/>
        <v>2270</v>
      </c>
      <c r="AF8" s="9">
        <f t="shared" si="15"/>
        <v>2320</v>
      </c>
      <c r="AG8" s="9">
        <f t="shared" si="16"/>
        <v>2370</v>
      </c>
      <c r="AH8" s="9">
        <f t="shared" si="17"/>
        <v>2420</v>
      </c>
      <c r="AI8" s="9">
        <f t="shared" si="18"/>
        <v>2470</v>
      </c>
      <c r="AJ8" s="9">
        <f t="shared" si="19"/>
        <v>2520</v>
      </c>
      <c r="AK8" s="33">
        <f t="shared" si="20"/>
        <v>2570</v>
      </c>
      <c r="AM8" s="40" t="str">
        <f t="shared" si="21"/>
        <v/>
      </c>
      <c r="AN8" s="39" t="str">
        <f t="shared" si="1"/>
        <v/>
      </c>
      <c r="AO8" s="39" t="str">
        <f t="shared" si="1"/>
        <v/>
      </c>
      <c r="AP8" s="39" t="str">
        <f t="shared" si="1"/>
        <v/>
      </c>
      <c r="AQ8" s="39" t="str">
        <f t="shared" si="1"/>
        <v/>
      </c>
      <c r="AR8" s="39" t="str">
        <f t="shared" si="1"/>
        <v/>
      </c>
      <c r="AS8" s="39" t="str">
        <f t="shared" si="1"/>
        <v/>
      </c>
      <c r="AT8" s="39">
        <f t="shared" si="1"/>
        <v>1700000</v>
      </c>
      <c r="AU8" s="39" t="str">
        <f t="shared" si="1"/>
        <v/>
      </c>
      <c r="AV8" s="39" t="str">
        <f t="shared" si="1"/>
        <v/>
      </c>
      <c r="AW8" s="39" t="str">
        <f t="shared" si="1"/>
        <v/>
      </c>
      <c r="AX8" s="39" t="str">
        <f t="shared" si="1"/>
        <v/>
      </c>
      <c r="AY8" s="39" t="str">
        <f t="shared" si="1"/>
        <v/>
      </c>
      <c r="AZ8" s="39" t="str">
        <f t="shared" si="1"/>
        <v/>
      </c>
      <c r="BA8" s="39" t="str">
        <f t="shared" si="1"/>
        <v/>
      </c>
      <c r="BB8" s="39" t="str">
        <f t="shared" si="1"/>
        <v/>
      </c>
      <c r="BC8" s="39" t="str">
        <f t="shared" si="1"/>
        <v/>
      </c>
      <c r="BD8" s="39" t="str">
        <f t="shared" si="1"/>
        <v/>
      </c>
      <c r="BE8" s="39" t="str">
        <f t="shared" si="1"/>
        <v/>
      </c>
      <c r="BF8" s="39" t="str">
        <f t="shared" si="1"/>
        <v/>
      </c>
      <c r="BG8" s="39" t="str">
        <f t="shared" si="1"/>
        <v/>
      </c>
      <c r="BH8" s="39" t="str">
        <f t="shared" si="1"/>
        <v/>
      </c>
      <c r="BI8" s="39" t="str">
        <f t="shared" si="1"/>
        <v/>
      </c>
      <c r="BJ8" s="39" t="str">
        <f t="shared" si="1"/>
        <v/>
      </c>
      <c r="BK8" s="39" t="str">
        <f t="shared" si="1"/>
        <v/>
      </c>
      <c r="BL8" s="39" t="str">
        <f t="shared" si="1"/>
        <v/>
      </c>
      <c r="BM8" s="39" t="str">
        <f t="shared" si="1"/>
        <v/>
      </c>
      <c r="BN8" s="39" t="str">
        <f t="shared" si="1"/>
        <v/>
      </c>
      <c r="BO8" s="39" t="str">
        <f t="shared" si="1"/>
        <v/>
      </c>
      <c r="BP8" s="39" t="str">
        <f t="shared" si="1"/>
        <v/>
      </c>
      <c r="BQ8" s="39" t="str">
        <f t="shared" si="1"/>
        <v/>
      </c>
      <c r="BR8" s="39" t="str">
        <f t="shared" si="1"/>
        <v/>
      </c>
      <c r="BS8" s="39" t="str">
        <f t="shared" si="1"/>
        <v/>
      </c>
      <c r="BT8" s="39" t="str">
        <f t="shared" si="1"/>
        <v/>
      </c>
      <c r="BU8" s="39" t="str">
        <f t="shared" si="1"/>
        <v/>
      </c>
      <c r="BV8" s="39" t="str">
        <f t="shared" si="1"/>
        <v/>
      </c>
      <c r="BW8" s="39" t="str">
        <f t="shared" si="1"/>
        <v/>
      </c>
      <c r="BX8" s="39" t="str">
        <f t="shared" si="1"/>
        <v/>
      </c>
      <c r="BY8" s="39" t="str">
        <f t="shared" si="1"/>
        <v/>
      </c>
      <c r="BZ8" s="39" t="str">
        <f t="shared" si="1"/>
        <v/>
      </c>
      <c r="CA8" s="39" t="str">
        <f t="shared" si="1"/>
        <v/>
      </c>
      <c r="CB8" s="39" t="str">
        <f t="shared" si="1"/>
        <v/>
      </c>
      <c r="CC8" s="39" t="str">
        <f t="shared" si="1"/>
        <v/>
      </c>
      <c r="CD8" s="39" t="str">
        <f t="shared" si="1"/>
        <v/>
      </c>
      <c r="CE8" s="39" t="str">
        <f t="shared" si="1"/>
        <v/>
      </c>
      <c r="CF8" s="39" t="str">
        <f t="shared" si="1"/>
        <v/>
      </c>
      <c r="CG8" s="39" t="str">
        <f t="shared" si="1"/>
        <v/>
      </c>
      <c r="CH8" s="39" t="str">
        <f t="shared" si="1"/>
        <v/>
      </c>
      <c r="CI8" s="39" t="str">
        <f t="shared" si="1"/>
        <v/>
      </c>
      <c r="CJ8" s="39" t="str">
        <f t="shared" si="1"/>
        <v/>
      </c>
      <c r="CK8" s="39" t="str">
        <f t="shared" si="1"/>
        <v/>
      </c>
      <c r="CL8" s="39" t="str">
        <f t="shared" si="1"/>
        <v/>
      </c>
      <c r="CM8" s="41" t="str">
        <f t="shared" si="1"/>
        <v/>
      </c>
    </row>
    <row r="9" spans="2:91">
      <c r="B9" s="23" t="s">
        <v>105</v>
      </c>
      <c r="C9" s="9" t="s">
        <v>100</v>
      </c>
      <c r="D9" s="4" t="s">
        <v>37</v>
      </c>
      <c r="E9" s="10" t="s">
        <v>26</v>
      </c>
      <c r="F9" s="10" t="s">
        <v>27</v>
      </c>
      <c r="G9" s="10" t="s">
        <v>28</v>
      </c>
      <c r="H9" s="5">
        <v>100</v>
      </c>
      <c r="I9" s="5">
        <v>110</v>
      </c>
      <c r="J9" s="5"/>
      <c r="K9" s="5"/>
      <c r="L9" s="9"/>
      <c r="M9" s="5"/>
      <c r="N9" s="5"/>
      <c r="O9" s="5">
        <v>1985</v>
      </c>
      <c r="P9" s="9">
        <v>50</v>
      </c>
      <c r="Q9" s="11">
        <f t="shared" si="2"/>
        <v>0.44</v>
      </c>
      <c r="R9" s="11">
        <f t="shared" si="3"/>
        <v>0.44</v>
      </c>
      <c r="S9" s="9">
        <f t="shared" si="4"/>
        <v>22</v>
      </c>
      <c r="T9" s="12">
        <v>19000</v>
      </c>
      <c r="U9" s="12">
        <f t="shared" si="5"/>
        <v>2090000</v>
      </c>
      <c r="V9" s="12">
        <f t="shared" si="6"/>
        <v>919600</v>
      </c>
      <c r="W9" s="12">
        <f t="shared" si="7"/>
        <v>41800</v>
      </c>
      <c r="X9" s="24">
        <f t="shared" si="8"/>
        <v>18392</v>
      </c>
      <c r="Z9" s="31">
        <f t="shared" si="9"/>
        <v>2035</v>
      </c>
      <c r="AA9" s="32">
        <f t="shared" si="10"/>
        <v>2085</v>
      </c>
      <c r="AB9" s="9">
        <f t="shared" si="11"/>
        <v>2135</v>
      </c>
      <c r="AC9" s="9">
        <f t="shared" si="12"/>
        <v>2185</v>
      </c>
      <c r="AD9" s="9">
        <f t="shared" si="13"/>
        <v>2235</v>
      </c>
      <c r="AE9" s="9">
        <f t="shared" si="14"/>
        <v>2285</v>
      </c>
      <c r="AF9" s="9">
        <f t="shared" si="15"/>
        <v>2335</v>
      </c>
      <c r="AG9" s="9">
        <f t="shared" si="16"/>
        <v>2385</v>
      </c>
      <c r="AH9" s="9">
        <f t="shared" si="17"/>
        <v>2435</v>
      </c>
      <c r="AI9" s="9">
        <f t="shared" si="18"/>
        <v>2485</v>
      </c>
      <c r="AJ9" s="9">
        <f t="shared" si="19"/>
        <v>2535</v>
      </c>
      <c r="AK9" s="33">
        <f t="shared" si="20"/>
        <v>2585</v>
      </c>
      <c r="AM9" s="40" t="str">
        <f t="shared" si="21"/>
        <v/>
      </c>
      <c r="AN9" s="39" t="str">
        <f t="shared" si="1"/>
        <v/>
      </c>
      <c r="AO9" s="39" t="str">
        <f t="shared" si="1"/>
        <v/>
      </c>
      <c r="AP9" s="39" t="str">
        <f t="shared" si="1"/>
        <v/>
      </c>
      <c r="AQ9" s="39" t="str">
        <f t="shared" si="1"/>
        <v/>
      </c>
      <c r="AR9" s="39" t="str">
        <f t="shared" si="1"/>
        <v/>
      </c>
      <c r="AS9" s="39" t="str">
        <f t="shared" si="1"/>
        <v/>
      </c>
      <c r="AT9" s="39" t="str">
        <f t="shared" si="1"/>
        <v/>
      </c>
      <c r="AU9" s="39" t="str">
        <f t="shared" si="1"/>
        <v/>
      </c>
      <c r="AV9" s="39" t="str">
        <f t="shared" si="1"/>
        <v/>
      </c>
      <c r="AW9" s="39" t="str">
        <f t="shared" si="1"/>
        <v/>
      </c>
      <c r="AX9" s="39" t="str">
        <f t="shared" si="1"/>
        <v/>
      </c>
      <c r="AY9" s="39" t="str">
        <f t="shared" si="1"/>
        <v/>
      </c>
      <c r="AZ9" s="39" t="str">
        <f t="shared" si="1"/>
        <v/>
      </c>
      <c r="BA9" s="39" t="str">
        <f t="shared" si="1"/>
        <v/>
      </c>
      <c r="BB9" s="39" t="str">
        <f t="shared" si="1"/>
        <v/>
      </c>
      <c r="BC9" s="39" t="str">
        <f t="shared" si="1"/>
        <v/>
      </c>
      <c r="BD9" s="39" t="str">
        <f t="shared" si="1"/>
        <v/>
      </c>
      <c r="BE9" s="39" t="str">
        <f t="shared" si="1"/>
        <v/>
      </c>
      <c r="BF9" s="39" t="str">
        <f t="shared" si="1"/>
        <v/>
      </c>
      <c r="BG9" s="39" t="str">
        <f t="shared" si="1"/>
        <v/>
      </c>
      <c r="BH9" s="39" t="str">
        <f t="shared" si="1"/>
        <v/>
      </c>
      <c r="BI9" s="39">
        <f t="shared" si="1"/>
        <v>2090000</v>
      </c>
      <c r="BJ9" s="39" t="str">
        <f t="shared" si="1"/>
        <v/>
      </c>
      <c r="BK9" s="39" t="str">
        <f t="shared" si="1"/>
        <v/>
      </c>
      <c r="BL9" s="39" t="str">
        <f t="shared" si="1"/>
        <v/>
      </c>
      <c r="BM9" s="39" t="str">
        <f t="shared" si="1"/>
        <v/>
      </c>
      <c r="BN9" s="39" t="str">
        <f t="shared" si="1"/>
        <v/>
      </c>
      <c r="BO9" s="39" t="str">
        <f t="shared" si="1"/>
        <v/>
      </c>
      <c r="BP9" s="39" t="str">
        <f t="shared" si="1"/>
        <v/>
      </c>
      <c r="BQ9" s="39" t="str">
        <f t="shared" si="1"/>
        <v/>
      </c>
      <c r="BR9" s="39" t="str">
        <f t="shared" si="1"/>
        <v/>
      </c>
      <c r="BS9" s="39" t="str">
        <f t="shared" si="1"/>
        <v/>
      </c>
      <c r="BT9" s="39" t="str">
        <f t="shared" si="1"/>
        <v/>
      </c>
      <c r="BU9" s="39" t="str">
        <f t="shared" si="1"/>
        <v/>
      </c>
      <c r="BV9" s="39" t="str">
        <f t="shared" si="1"/>
        <v/>
      </c>
      <c r="BW9" s="39" t="str">
        <f t="shared" si="1"/>
        <v/>
      </c>
      <c r="BX9" s="39" t="str">
        <f t="shared" si="1"/>
        <v/>
      </c>
      <c r="BY9" s="39" t="str">
        <f t="shared" si="1"/>
        <v/>
      </c>
      <c r="BZ9" s="39" t="str">
        <f t="shared" si="1"/>
        <v/>
      </c>
      <c r="CA9" s="39" t="str">
        <f t="shared" si="1"/>
        <v/>
      </c>
      <c r="CB9" s="39" t="str">
        <f t="shared" si="1"/>
        <v/>
      </c>
      <c r="CC9" s="39" t="str">
        <f t="shared" si="1"/>
        <v/>
      </c>
      <c r="CD9" s="39" t="str">
        <f t="shared" si="1"/>
        <v/>
      </c>
      <c r="CE9" s="39" t="str">
        <f t="shared" si="1"/>
        <v/>
      </c>
      <c r="CF9" s="39" t="str">
        <f t="shared" si="1"/>
        <v/>
      </c>
      <c r="CG9" s="39" t="str">
        <f t="shared" si="1"/>
        <v/>
      </c>
      <c r="CH9" s="39" t="str">
        <f t="shared" si="1"/>
        <v/>
      </c>
      <c r="CI9" s="39" t="str">
        <f t="shared" si="1"/>
        <v/>
      </c>
      <c r="CJ9" s="39" t="str">
        <f t="shared" si="1"/>
        <v/>
      </c>
      <c r="CK9" s="39" t="str">
        <f t="shared" si="1"/>
        <v/>
      </c>
      <c r="CL9" s="39" t="str">
        <f t="shared" si="1"/>
        <v/>
      </c>
      <c r="CM9" s="41" t="str">
        <f t="shared" si="1"/>
        <v/>
      </c>
    </row>
    <row r="10" spans="2:91">
      <c r="B10" s="23" t="s">
        <v>106</v>
      </c>
      <c r="C10" s="9" t="s">
        <v>100</v>
      </c>
      <c r="D10" s="4" t="s">
        <v>38</v>
      </c>
      <c r="E10" s="10" t="s">
        <v>26</v>
      </c>
      <c r="F10" s="10" t="s">
        <v>27</v>
      </c>
      <c r="G10" s="10" t="s">
        <v>28</v>
      </c>
      <c r="H10" s="5">
        <v>80</v>
      </c>
      <c r="I10" s="5">
        <v>324</v>
      </c>
      <c r="J10" s="5"/>
      <c r="K10" s="9"/>
      <c r="L10" s="9"/>
      <c r="M10" s="5"/>
      <c r="N10" s="5"/>
      <c r="O10" s="5">
        <v>1997</v>
      </c>
      <c r="P10" s="9">
        <v>50</v>
      </c>
      <c r="Q10" s="11">
        <f>(P10-(2013-O10))/P10</f>
        <v>0.68</v>
      </c>
      <c r="R10" s="11">
        <f t="shared" si="3"/>
        <v>0.68</v>
      </c>
      <c r="S10" s="9">
        <f t="shared" si="4"/>
        <v>34</v>
      </c>
      <c r="T10" s="12">
        <v>17000</v>
      </c>
      <c r="U10" s="12">
        <f t="shared" si="5"/>
        <v>5508000</v>
      </c>
      <c r="V10" s="12">
        <f t="shared" si="6"/>
        <v>3745440.0000000005</v>
      </c>
      <c r="W10" s="12">
        <f t="shared" si="7"/>
        <v>110160</v>
      </c>
      <c r="X10" s="24">
        <f t="shared" si="8"/>
        <v>74908.800000000003</v>
      </c>
      <c r="Z10" s="31">
        <f t="shared" si="9"/>
        <v>2047</v>
      </c>
      <c r="AA10" s="32">
        <f t="shared" si="10"/>
        <v>2097</v>
      </c>
      <c r="AB10" s="9">
        <f t="shared" si="11"/>
        <v>2147</v>
      </c>
      <c r="AC10" s="9">
        <f t="shared" si="12"/>
        <v>2197</v>
      </c>
      <c r="AD10" s="9">
        <f t="shared" si="13"/>
        <v>2247</v>
      </c>
      <c r="AE10" s="9">
        <f t="shared" si="14"/>
        <v>2297</v>
      </c>
      <c r="AF10" s="9">
        <f t="shared" si="15"/>
        <v>2347</v>
      </c>
      <c r="AG10" s="9">
        <f t="shared" si="16"/>
        <v>2397</v>
      </c>
      <c r="AH10" s="9">
        <f t="shared" si="17"/>
        <v>2447</v>
      </c>
      <c r="AI10" s="9">
        <f t="shared" si="18"/>
        <v>2497</v>
      </c>
      <c r="AJ10" s="9">
        <f t="shared" si="19"/>
        <v>2547</v>
      </c>
      <c r="AK10" s="33">
        <f t="shared" si="20"/>
        <v>2597</v>
      </c>
      <c r="AM10" s="40" t="str">
        <f t="shared" si="21"/>
        <v/>
      </c>
      <c r="AN10" s="39" t="str">
        <f t="shared" si="1"/>
        <v/>
      </c>
      <c r="AO10" s="39" t="str">
        <f t="shared" si="1"/>
        <v/>
      </c>
      <c r="AP10" s="39" t="str">
        <f t="shared" si="1"/>
        <v/>
      </c>
      <c r="AQ10" s="39" t="str">
        <f t="shared" si="1"/>
        <v/>
      </c>
      <c r="AR10" s="39" t="str">
        <f t="shared" si="1"/>
        <v/>
      </c>
      <c r="AS10" s="39" t="str">
        <f t="shared" si="1"/>
        <v/>
      </c>
      <c r="AT10" s="39" t="str">
        <f t="shared" si="1"/>
        <v/>
      </c>
      <c r="AU10" s="39" t="str">
        <f t="shared" si="1"/>
        <v/>
      </c>
      <c r="AV10" s="39" t="str">
        <f t="shared" si="1"/>
        <v/>
      </c>
      <c r="AW10" s="39" t="str">
        <f t="shared" si="1"/>
        <v/>
      </c>
      <c r="AX10" s="39" t="str">
        <f t="shared" si="1"/>
        <v/>
      </c>
      <c r="AY10" s="39" t="str">
        <f t="shared" si="1"/>
        <v/>
      </c>
      <c r="AZ10" s="39" t="str">
        <f t="shared" si="1"/>
        <v/>
      </c>
      <c r="BA10" s="39" t="str">
        <f t="shared" si="1"/>
        <v/>
      </c>
      <c r="BB10" s="39" t="str">
        <f t="shared" si="1"/>
        <v/>
      </c>
      <c r="BC10" s="39" t="str">
        <f t="shared" si="1"/>
        <v/>
      </c>
      <c r="BD10" s="39" t="str">
        <f t="shared" si="1"/>
        <v/>
      </c>
      <c r="BE10" s="39" t="str">
        <f t="shared" si="1"/>
        <v/>
      </c>
      <c r="BF10" s="39" t="str">
        <f t="shared" si="1"/>
        <v/>
      </c>
      <c r="BG10" s="39" t="str">
        <f t="shared" si="1"/>
        <v/>
      </c>
      <c r="BH10" s="39" t="str">
        <f t="shared" si="1"/>
        <v/>
      </c>
      <c r="BI10" s="39" t="str">
        <f t="shared" si="1"/>
        <v/>
      </c>
      <c r="BJ10" s="39" t="str">
        <f t="shared" si="1"/>
        <v/>
      </c>
      <c r="BK10" s="39" t="str">
        <f t="shared" si="1"/>
        <v/>
      </c>
      <c r="BL10" s="39" t="str">
        <f t="shared" si="1"/>
        <v/>
      </c>
      <c r="BM10" s="39" t="str">
        <f t="shared" si="1"/>
        <v/>
      </c>
      <c r="BN10" s="39" t="str">
        <f t="shared" si="1"/>
        <v/>
      </c>
      <c r="BO10" s="39" t="str">
        <f t="shared" si="1"/>
        <v/>
      </c>
      <c r="BP10" s="39" t="str">
        <f t="shared" si="1"/>
        <v/>
      </c>
      <c r="BQ10" s="39" t="str">
        <f t="shared" si="1"/>
        <v/>
      </c>
      <c r="BR10" s="39" t="str">
        <f t="shared" si="1"/>
        <v/>
      </c>
      <c r="BS10" s="39" t="str">
        <f t="shared" si="1"/>
        <v/>
      </c>
      <c r="BT10" s="39" t="str">
        <f t="shared" si="1"/>
        <v/>
      </c>
      <c r="BU10" s="39">
        <f t="shared" si="1"/>
        <v>5508000</v>
      </c>
      <c r="BV10" s="39" t="str">
        <f t="shared" si="1"/>
        <v/>
      </c>
      <c r="BW10" s="39" t="str">
        <f t="shared" si="1"/>
        <v/>
      </c>
      <c r="BX10" s="39" t="str">
        <f t="shared" si="1"/>
        <v/>
      </c>
      <c r="BY10" s="39" t="str">
        <f t="shared" si="1"/>
        <v/>
      </c>
      <c r="BZ10" s="39" t="str">
        <f t="shared" si="1"/>
        <v/>
      </c>
      <c r="CA10" s="39" t="str">
        <f t="shared" si="1"/>
        <v/>
      </c>
      <c r="CB10" s="39" t="str">
        <f t="shared" si="1"/>
        <v/>
      </c>
      <c r="CC10" s="39" t="str">
        <f t="shared" si="1"/>
        <v/>
      </c>
      <c r="CD10" s="39" t="str">
        <f t="shared" si="1"/>
        <v/>
      </c>
      <c r="CE10" s="39" t="str">
        <f t="shared" si="1"/>
        <v/>
      </c>
      <c r="CF10" s="39" t="str">
        <f t="shared" si="1"/>
        <v/>
      </c>
      <c r="CG10" s="39" t="str">
        <f t="shared" si="1"/>
        <v/>
      </c>
      <c r="CH10" s="39" t="str">
        <f t="shared" si="1"/>
        <v/>
      </c>
      <c r="CI10" s="39" t="str">
        <f t="shared" ref="CI10:CM25" si="22">IF(ISERROR(HLOOKUP(CI$5,$Z10:$AK10,1,FALSE)),"",$U10)</f>
        <v/>
      </c>
      <c r="CJ10" s="39" t="str">
        <f t="shared" si="22"/>
        <v/>
      </c>
      <c r="CK10" s="39" t="str">
        <f t="shared" si="22"/>
        <v/>
      </c>
      <c r="CL10" s="39" t="str">
        <f t="shared" si="22"/>
        <v/>
      </c>
      <c r="CM10" s="41" t="str">
        <f t="shared" si="22"/>
        <v/>
      </c>
    </row>
    <row r="11" spans="2:91" ht="25.5">
      <c r="B11" s="23" t="s">
        <v>107</v>
      </c>
      <c r="C11" s="9" t="s">
        <v>100</v>
      </c>
      <c r="D11" s="4" t="s">
        <v>39</v>
      </c>
      <c r="E11" s="10" t="s">
        <v>26</v>
      </c>
      <c r="F11" s="10" t="s">
        <v>27</v>
      </c>
      <c r="G11" s="10" t="s">
        <v>28</v>
      </c>
      <c r="H11" s="5">
        <v>80</v>
      </c>
      <c r="I11" s="5">
        <v>316</v>
      </c>
      <c r="J11" s="5"/>
      <c r="K11" s="9"/>
      <c r="L11" s="9"/>
      <c r="M11" s="5"/>
      <c r="N11" s="5"/>
      <c r="O11" s="5">
        <v>1984</v>
      </c>
      <c r="P11" s="9">
        <v>50</v>
      </c>
      <c r="Q11" s="11">
        <f t="shared" si="2"/>
        <v>0.42</v>
      </c>
      <c r="R11" s="11">
        <f t="shared" si="3"/>
        <v>0.42</v>
      </c>
      <c r="S11" s="9">
        <f t="shared" si="4"/>
        <v>21</v>
      </c>
      <c r="T11" s="12">
        <v>17000</v>
      </c>
      <c r="U11" s="12">
        <f t="shared" si="5"/>
        <v>5372000</v>
      </c>
      <c r="V11" s="12">
        <f t="shared" si="6"/>
        <v>2256240</v>
      </c>
      <c r="W11" s="12">
        <f t="shared" si="7"/>
        <v>107440</v>
      </c>
      <c r="X11" s="24">
        <f t="shared" si="8"/>
        <v>45124.800000000003</v>
      </c>
      <c r="Z11" s="31">
        <f t="shared" si="9"/>
        <v>2034</v>
      </c>
      <c r="AA11" s="32">
        <f t="shared" si="10"/>
        <v>2084</v>
      </c>
      <c r="AB11" s="9">
        <f t="shared" si="11"/>
        <v>2134</v>
      </c>
      <c r="AC11" s="9">
        <f t="shared" si="12"/>
        <v>2184</v>
      </c>
      <c r="AD11" s="9">
        <f t="shared" si="13"/>
        <v>2234</v>
      </c>
      <c r="AE11" s="9">
        <f t="shared" si="14"/>
        <v>2284</v>
      </c>
      <c r="AF11" s="9">
        <f t="shared" si="15"/>
        <v>2334</v>
      </c>
      <c r="AG11" s="9">
        <f t="shared" si="16"/>
        <v>2384</v>
      </c>
      <c r="AH11" s="9">
        <f t="shared" si="17"/>
        <v>2434</v>
      </c>
      <c r="AI11" s="9">
        <f t="shared" si="18"/>
        <v>2484</v>
      </c>
      <c r="AJ11" s="9">
        <f t="shared" si="19"/>
        <v>2534</v>
      </c>
      <c r="AK11" s="33">
        <f t="shared" si="20"/>
        <v>2584</v>
      </c>
      <c r="AM11" s="40" t="str">
        <f t="shared" si="21"/>
        <v/>
      </c>
      <c r="AN11" s="39" t="str">
        <f t="shared" si="21"/>
        <v/>
      </c>
      <c r="AO11" s="39" t="str">
        <f t="shared" si="21"/>
        <v/>
      </c>
      <c r="AP11" s="39" t="str">
        <f t="shared" si="21"/>
        <v/>
      </c>
      <c r="AQ11" s="39" t="str">
        <f t="shared" si="21"/>
        <v/>
      </c>
      <c r="AR11" s="39" t="str">
        <f t="shared" si="21"/>
        <v/>
      </c>
      <c r="AS11" s="39" t="str">
        <f t="shared" si="21"/>
        <v/>
      </c>
      <c r="AT11" s="39" t="str">
        <f t="shared" si="21"/>
        <v/>
      </c>
      <c r="AU11" s="39" t="str">
        <f t="shared" si="21"/>
        <v/>
      </c>
      <c r="AV11" s="39" t="str">
        <f t="shared" si="21"/>
        <v/>
      </c>
      <c r="AW11" s="39" t="str">
        <f t="shared" si="21"/>
        <v/>
      </c>
      <c r="AX11" s="39" t="str">
        <f t="shared" si="21"/>
        <v/>
      </c>
      <c r="AY11" s="39" t="str">
        <f t="shared" si="21"/>
        <v/>
      </c>
      <c r="AZ11" s="39" t="str">
        <f t="shared" si="21"/>
        <v/>
      </c>
      <c r="BA11" s="39" t="str">
        <f t="shared" si="21"/>
        <v/>
      </c>
      <c r="BB11" s="39" t="str">
        <f t="shared" si="21"/>
        <v/>
      </c>
      <c r="BC11" s="39" t="str">
        <f t="shared" ref="BC11:BR28" si="23">IF(ISERROR(HLOOKUP(BC$5,$Z11:$AK11,1,FALSE)),"",$U11)</f>
        <v/>
      </c>
      <c r="BD11" s="39" t="str">
        <f t="shared" si="23"/>
        <v/>
      </c>
      <c r="BE11" s="39" t="str">
        <f t="shared" si="23"/>
        <v/>
      </c>
      <c r="BF11" s="39" t="str">
        <f t="shared" si="23"/>
        <v/>
      </c>
      <c r="BG11" s="39" t="str">
        <f t="shared" si="23"/>
        <v/>
      </c>
      <c r="BH11" s="39">
        <f t="shared" si="23"/>
        <v>5372000</v>
      </c>
      <c r="BI11" s="39" t="str">
        <f t="shared" si="23"/>
        <v/>
      </c>
      <c r="BJ11" s="39" t="str">
        <f t="shared" si="23"/>
        <v/>
      </c>
      <c r="BK11" s="39" t="str">
        <f t="shared" si="23"/>
        <v/>
      </c>
      <c r="BL11" s="39" t="str">
        <f t="shared" si="23"/>
        <v/>
      </c>
      <c r="BM11" s="39" t="str">
        <f t="shared" si="23"/>
        <v/>
      </c>
      <c r="BN11" s="39" t="str">
        <f t="shared" si="23"/>
        <v/>
      </c>
      <c r="BO11" s="39" t="str">
        <f t="shared" si="23"/>
        <v/>
      </c>
      <c r="BP11" s="39" t="str">
        <f t="shared" si="23"/>
        <v/>
      </c>
      <c r="BQ11" s="39" t="str">
        <f t="shared" si="23"/>
        <v/>
      </c>
      <c r="BR11" s="39" t="str">
        <f t="shared" si="23"/>
        <v/>
      </c>
      <c r="BS11" s="39" t="str">
        <f t="shared" ref="BS11:CH26" si="24">IF(ISERROR(HLOOKUP(BS$5,$Z11:$AK11,1,FALSE)),"",$U11)</f>
        <v/>
      </c>
      <c r="BT11" s="39" t="str">
        <f t="shared" si="24"/>
        <v/>
      </c>
      <c r="BU11" s="39" t="str">
        <f t="shared" si="24"/>
        <v/>
      </c>
      <c r="BV11" s="39" t="str">
        <f t="shared" si="24"/>
        <v/>
      </c>
      <c r="BW11" s="39" t="str">
        <f t="shared" si="24"/>
        <v/>
      </c>
      <c r="BX11" s="39" t="str">
        <f t="shared" si="24"/>
        <v/>
      </c>
      <c r="BY11" s="39" t="str">
        <f t="shared" si="24"/>
        <v/>
      </c>
      <c r="BZ11" s="39" t="str">
        <f t="shared" si="24"/>
        <v/>
      </c>
      <c r="CA11" s="39" t="str">
        <f t="shared" si="24"/>
        <v/>
      </c>
      <c r="CB11" s="39" t="str">
        <f t="shared" si="24"/>
        <v/>
      </c>
      <c r="CC11" s="39" t="str">
        <f t="shared" si="24"/>
        <v/>
      </c>
      <c r="CD11" s="39" t="str">
        <f t="shared" si="24"/>
        <v/>
      </c>
      <c r="CE11" s="39" t="str">
        <f t="shared" si="24"/>
        <v/>
      </c>
      <c r="CF11" s="39" t="str">
        <f t="shared" si="24"/>
        <v/>
      </c>
      <c r="CG11" s="39" t="str">
        <f t="shared" si="24"/>
        <v/>
      </c>
      <c r="CH11" s="39" t="str">
        <f t="shared" si="24"/>
        <v/>
      </c>
      <c r="CI11" s="39" t="str">
        <f t="shared" si="22"/>
        <v/>
      </c>
      <c r="CJ11" s="39" t="str">
        <f t="shared" si="22"/>
        <v/>
      </c>
      <c r="CK11" s="39" t="str">
        <f t="shared" si="22"/>
        <v/>
      </c>
      <c r="CL11" s="39" t="str">
        <f t="shared" si="22"/>
        <v/>
      </c>
      <c r="CM11" s="41" t="str">
        <f t="shared" si="22"/>
        <v/>
      </c>
    </row>
    <row r="12" spans="2:91" ht="25.5">
      <c r="B12" s="23" t="s">
        <v>108</v>
      </c>
      <c r="C12" s="9" t="s">
        <v>100</v>
      </c>
      <c r="D12" s="4" t="s">
        <v>40</v>
      </c>
      <c r="E12" s="10" t="s">
        <v>26</v>
      </c>
      <c r="F12" s="10" t="s">
        <v>27</v>
      </c>
      <c r="G12" s="5" t="s">
        <v>31</v>
      </c>
      <c r="H12" s="5">
        <v>100</v>
      </c>
      <c r="I12" s="5">
        <v>16</v>
      </c>
      <c r="J12" s="5"/>
      <c r="K12" s="5"/>
      <c r="L12" s="9"/>
      <c r="M12" s="5"/>
      <c r="N12" s="5"/>
      <c r="O12" s="5">
        <v>2006</v>
      </c>
      <c r="P12" s="9">
        <v>50</v>
      </c>
      <c r="Q12" s="11">
        <f t="shared" si="2"/>
        <v>0.86</v>
      </c>
      <c r="R12" s="11">
        <f t="shared" si="3"/>
        <v>0.86</v>
      </c>
      <c r="S12" s="9">
        <f t="shared" si="4"/>
        <v>43</v>
      </c>
      <c r="T12" s="12">
        <v>19000</v>
      </c>
      <c r="U12" s="12">
        <f t="shared" si="5"/>
        <v>304000</v>
      </c>
      <c r="V12" s="12">
        <f t="shared" si="6"/>
        <v>261440</v>
      </c>
      <c r="W12" s="12">
        <f t="shared" si="7"/>
        <v>6080</v>
      </c>
      <c r="X12" s="24">
        <f t="shared" si="8"/>
        <v>5228.8</v>
      </c>
      <c r="Z12" s="31">
        <f t="shared" si="9"/>
        <v>2056</v>
      </c>
      <c r="AA12" s="32">
        <f t="shared" si="10"/>
        <v>2106</v>
      </c>
      <c r="AB12" s="9">
        <f t="shared" si="11"/>
        <v>2156</v>
      </c>
      <c r="AC12" s="9">
        <f t="shared" si="12"/>
        <v>2206</v>
      </c>
      <c r="AD12" s="9">
        <f t="shared" si="13"/>
        <v>2256</v>
      </c>
      <c r="AE12" s="9">
        <f t="shared" si="14"/>
        <v>2306</v>
      </c>
      <c r="AF12" s="9">
        <f t="shared" si="15"/>
        <v>2356</v>
      </c>
      <c r="AG12" s="9">
        <f t="shared" si="16"/>
        <v>2406</v>
      </c>
      <c r="AH12" s="9">
        <f t="shared" si="17"/>
        <v>2456</v>
      </c>
      <c r="AI12" s="9">
        <f t="shared" si="18"/>
        <v>2506</v>
      </c>
      <c r="AJ12" s="9">
        <f t="shared" si="19"/>
        <v>2556</v>
      </c>
      <c r="AK12" s="33">
        <f t="shared" si="20"/>
        <v>2606</v>
      </c>
      <c r="AM12" s="40" t="str">
        <f t="shared" si="21"/>
        <v/>
      </c>
      <c r="AN12" s="39" t="str">
        <f t="shared" si="21"/>
        <v/>
      </c>
      <c r="AO12" s="39" t="str">
        <f t="shared" si="21"/>
        <v/>
      </c>
      <c r="AP12" s="39" t="str">
        <f t="shared" si="21"/>
        <v/>
      </c>
      <c r="AQ12" s="39" t="str">
        <f t="shared" si="21"/>
        <v/>
      </c>
      <c r="AR12" s="39" t="str">
        <f t="shared" si="21"/>
        <v/>
      </c>
      <c r="AS12" s="39" t="str">
        <f t="shared" si="21"/>
        <v/>
      </c>
      <c r="AT12" s="39" t="str">
        <f t="shared" si="21"/>
        <v/>
      </c>
      <c r="AU12" s="39" t="str">
        <f t="shared" si="21"/>
        <v/>
      </c>
      <c r="AV12" s="39" t="str">
        <f t="shared" si="21"/>
        <v/>
      </c>
      <c r="AW12" s="39" t="str">
        <f t="shared" si="21"/>
        <v/>
      </c>
      <c r="AX12" s="39" t="str">
        <f t="shared" si="21"/>
        <v/>
      </c>
      <c r="AY12" s="39" t="str">
        <f t="shared" si="21"/>
        <v/>
      </c>
      <c r="AZ12" s="39" t="str">
        <f t="shared" si="21"/>
        <v/>
      </c>
      <c r="BA12" s="39" t="str">
        <f t="shared" si="21"/>
        <v/>
      </c>
      <c r="BB12" s="39" t="str">
        <f t="shared" si="21"/>
        <v/>
      </c>
      <c r="BC12" s="39" t="str">
        <f t="shared" si="23"/>
        <v/>
      </c>
      <c r="BD12" s="39" t="str">
        <f t="shared" si="23"/>
        <v/>
      </c>
      <c r="BE12" s="39" t="str">
        <f t="shared" si="23"/>
        <v/>
      </c>
      <c r="BF12" s="39" t="str">
        <f t="shared" si="23"/>
        <v/>
      </c>
      <c r="BG12" s="39" t="str">
        <f t="shared" si="23"/>
        <v/>
      </c>
      <c r="BH12" s="39" t="str">
        <f t="shared" si="23"/>
        <v/>
      </c>
      <c r="BI12" s="39" t="str">
        <f t="shared" si="23"/>
        <v/>
      </c>
      <c r="BJ12" s="39" t="str">
        <f t="shared" si="23"/>
        <v/>
      </c>
      <c r="BK12" s="39" t="str">
        <f t="shared" si="23"/>
        <v/>
      </c>
      <c r="BL12" s="39" t="str">
        <f t="shared" si="23"/>
        <v/>
      </c>
      <c r="BM12" s="39" t="str">
        <f t="shared" si="23"/>
        <v/>
      </c>
      <c r="BN12" s="39" t="str">
        <f t="shared" si="23"/>
        <v/>
      </c>
      <c r="BO12" s="39" t="str">
        <f t="shared" si="23"/>
        <v/>
      </c>
      <c r="BP12" s="39" t="str">
        <f t="shared" si="23"/>
        <v/>
      </c>
      <c r="BQ12" s="39" t="str">
        <f t="shared" si="23"/>
        <v/>
      </c>
      <c r="BR12" s="39" t="str">
        <f t="shared" si="23"/>
        <v/>
      </c>
      <c r="BS12" s="39" t="str">
        <f t="shared" si="24"/>
        <v/>
      </c>
      <c r="BT12" s="39" t="str">
        <f t="shared" si="24"/>
        <v/>
      </c>
      <c r="BU12" s="39" t="str">
        <f t="shared" si="24"/>
        <v/>
      </c>
      <c r="BV12" s="39" t="str">
        <f t="shared" si="24"/>
        <v/>
      </c>
      <c r="BW12" s="39" t="str">
        <f t="shared" si="24"/>
        <v/>
      </c>
      <c r="BX12" s="39" t="str">
        <f t="shared" si="24"/>
        <v/>
      </c>
      <c r="BY12" s="39" t="str">
        <f t="shared" si="24"/>
        <v/>
      </c>
      <c r="BZ12" s="39" t="str">
        <f t="shared" si="24"/>
        <v/>
      </c>
      <c r="CA12" s="39" t="str">
        <f t="shared" si="24"/>
        <v/>
      </c>
      <c r="CB12" s="39" t="str">
        <f t="shared" si="24"/>
        <v/>
      </c>
      <c r="CC12" s="39" t="str">
        <f t="shared" si="24"/>
        <v/>
      </c>
      <c r="CD12" s="39">
        <f t="shared" si="24"/>
        <v>304000</v>
      </c>
      <c r="CE12" s="39" t="str">
        <f t="shared" si="24"/>
        <v/>
      </c>
      <c r="CF12" s="39" t="str">
        <f t="shared" si="24"/>
        <v/>
      </c>
      <c r="CG12" s="39" t="str">
        <f t="shared" si="24"/>
        <v/>
      </c>
      <c r="CH12" s="39" t="str">
        <f t="shared" si="24"/>
        <v/>
      </c>
      <c r="CI12" s="39" t="str">
        <f t="shared" si="22"/>
        <v/>
      </c>
      <c r="CJ12" s="39" t="str">
        <f t="shared" si="22"/>
        <v/>
      </c>
      <c r="CK12" s="39" t="str">
        <f t="shared" si="22"/>
        <v/>
      </c>
      <c r="CL12" s="39" t="str">
        <f t="shared" si="22"/>
        <v/>
      </c>
      <c r="CM12" s="41" t="str">
        <f t="shared" si="22"/>
        <v/>
      </c>
    </row>
    <row r="13" spans="2:91">
      <c r="B13" s="23" t="s">
        <v>109</v>
      </c>
      <c r="C13" s="9" t="s">
        <v>100</v>
      </c>
      <c r="D13" s="4" t="s">
        <v>41</v>
      </c>
      <c r="E13" s="10" t="s">
        <v>26</v>
      </c>
      <c r="F13" s="10" t="s">
        <v>27</v>
      </c>
      <c r="G13" s="5" t="s">
        <v>31</v>
      </c>
      <c r="H13" s="5">
        <v>100</v>
      </c>
      <c r="I13" s="5">
        <v>12</v>
      </c>
      <c r="J13" s="5"/>
      <c r="K13" s="5"/>
      <c r="L13" s="9"/>
      <c r="M13" s="5"/>
      <c r="N13" s="5"/>
      <c r="O13" s="5">
        <v>1996</v>
      </c>
      <c r="P13" s="9">
        <v>50</v>
      </c>
      <c r="Q13" s="11">
        <f t="shared" si="2"/>
        <v>0.66</v>
      </c>
      <c r="R13" s="11">
        <f t="shared" si="3"/>
        <v>0.66</v>
      </c>
      <c r="S13" s="9">
        <f t="shared" si="4"/>
        <v>33</v>
      </c>
      <c r="T13" s="12">
        <v>19000</v>
      </c>
      <c r="U13" s="12">
        <f t="shared" si="5"/>
        <v>228000</v>
      </c>
      <c r="V13" s="12">
        <f t="shared" si="6"/>
        <v>150480</v>
      </c>
      <c r="W13" s="12">
        <f t="shared" si="7"/>
        <v>4560</v>
      </c>
      <c r="X13" s="24">
        <f t="shared" si="8"/>
        <v>3009.6</v>
      </c>
      <c r="Z13" s="31">
        <f t="shared" si="9"/>
        <v>2046</v>
      </c>
      <c r="AA13" s="32">
        <f t="shared" si="10"/>
        <v>2096</v>
      </c>
      <c r="AB13" s="9">
        <f t="shared" si="11"/>
        <v>2146</v>
      </c>
      <c r="AC13" s="9">
        <f t="shared" si="12"/>
        <v>2196</v>
      </c>
      <c r="AD13" s="9">
        <f t="shared" si="13"/>
        <v>2246</v>
      </c>
      <c r="AE13" s="9">
        <f t="shared" si="14"/>
        <v>2296</v>
      </c>
      <c r="AF13" s="9">
        <f t="shared" si="15"/>
        <v>2346</v>
      </c>
      <c r="AG13" s="9">
        <f t="shared" si="16"/>
        <v>2396</v>
      </c>
      <c r="AH13" s="9">
        <f t="shared" si="17"/>
        <v>2446</v>
      </c>
      <c r="AI13" s="9">
        <f t="shared" si="18"/>
        <v>2496</v>
      </c>
      <c r="AJ13" s="9">
        <f t="shared" si="19"/>
        <v>2546</v>
      </c>
      <c r="AK13" s="33">
        <f t="shared" si="20"/>
        <v>2596</v>
      </c>
      <c r="AM13" s="40" t="str">
        <f t="shared" si="21"/>
        <v/>
      </c>
      <c r="AN13" s="39" t="str">
        <f t="shared" si="21"/>
        <v/>
      </c>
      <c r="AO13" s="39" t="str">
        <f t="shared" si="21"/>
        <v/>
      </c>
      <c r="AP13" s="39" t="str">
        <f t="shared" si="21"/>
        <v/>
      </c>
      <c r="AQ13" s="39" t="str">
        <f t="shared" si="21"/>
        <v/>
      </c>
      <c r="AR13" s="39" t="str">
        <f t="shared" si="21"/>
        <v/>
      </c>
      <c r="AS13" s="39" t="str">
        <f t="shared" si="21"/>
        <v/>
      </c>
      <c r="AT13" s="39" t="str">
        <f t="shared" si="21"/>
        <v/>
      </c>
      <c r="AU13" s="39" t="str">
        <f t="shared" si="21"/>
        <v/>
      </c>
      <c r="AV13" s="39" t="str">
        <f t="shared" si="21"/>
        <v/>
      </c>
      <c r="AW13" s="39" t="str">
        <f t="shared" si="21"/>
        <v/>
      </c>
      <c r="AX13" s="39" t="str">
        <f t="shared" si="21"/>
        <v/>
      </c>
      <c r="AY13" s="39" t="str">
        <f t="shared" si="21"/>
        <v/>
      </c>
      <c r="AZ13" s="39" t="str">
        <f t="shared" si="21"/>
        <v/>
      </c>
      <c r="BA13" s="39" t="str">
        <f t="shared" si="21"/>
        <v/>
      </c>
      <c r="BB13" s="39" t="str">
        <f t="shared" si="21"/>
        <v/>
      </c>
      <c r="BC13" s="39" t="str">
        <f t="shared" si="23"/>
        <v/>
      </c>
      <c r="BD13" s="39" t="str">
        <f t="shared" si="23"/>
        <v/>
      </c>
      <c r="BE13" s="39" t="str">
        <f t="shared" si="23"/>
        <v/>
      </c>
      <c r="BF13" s="39" t="str">
        <f t="shared" si="23"/>
        <v/>
      </c>
      <c r="BG13" s="39" t="str">
        <f t="shared" si="23"/>
        <v/>
      </c>
      <c r="BH13" s="39" t="str">
        <f t="shared" si="23"/>
        <v/>
      </c>
      <c r="BI13" s="39" t="str">
        <f t="shared" si="23"/>
        <v/>
      </c>
      <c r="BJ13" s="39" t="str">
        <f t="shared" si="23"/>
        <v/>
      </c>
      <c r="BK13" s="39" t="str">
        <f t="shared" si="23"/>
        <v/>
      </c>
      <c r="BL13" s="39" t="str">
        <f t="shared" si="23"/>
        <v/>
      </c>
      <c r="BM13" s="39" t="str">
        <f t="shared" si="23"/>
        <v/>
      </c>
      <c r="BN13" s="39" t="str">
        <f t="shared" si="23"/>
        <v/>
      </c>
      <c r="BO13" s="39" t="str">
        <f t="shared" si="23"/>
        <v/>
      </c>
      <c r="BP13" s="39" t="str">
        <f t="shared" si="23"/>
        <v/>
      </c>
      <c r="BQ13" s="39" t="str">
        <f t="shared" si="23"/>
        <v/>
      </c>
      <c r="BR13" s="39" t="str">
        <f t="shared" si="23"/>
        <v/>
      </c>
      <c r="BS13" s="39" t="str">
        <f t="shared" si="24"/>
        <v/>
      </c>
      <c r="BT13" s="39">
        <f t="shared" si="24"/>
        <v>228000</v>
      </c>
      <c r="BU13" s="39" t="str">
        <f t="shared" si="24"/>
        <v/>
      </c>
      <c r="BV13" s="39" t="str">
        <f t="shared" si="24"/>
        <v/>
      </c>
      <c r="BW13" s="39" t="str">
        <f t="shared" si="24"/>
        <v/>
      </c>
      <c r="BX13" s="39" t="str">
        <f t="shared" si="24"/>
        <v/>
      </c>
      <c r="BY13" s="39" t="str">
        <f t="shared" si="24"/>
        <v/>
      </c>
      <c r="BZ13" s="39" t="str">
        <f t="shared" si="24"/>
        <v/>
      </c>
      <c r="CA13" s="39" t="str">
        <f t="shared" si="24"/>
        <v/>
      </c>
      <c r="CB13" s="39" t="str">
        <f t="shared" si="24"/>
        <v/>
      </c>
      <c r="CC13" s="39" t="str">
        <f t="shared" si="24"/>
        <v/>
      </c>
      <c r="CD13" s="39" t="str">
        <f t="shared" si="24"/>
        <v/>
      </c>
      <c r="CE13" s="39" t="str">
        <f t="shared" si="24"/>
        <v/>
      </c>
      <c r="CF13" s="39" t="str">
        <f t="shared" si="24"/>
        <v/>
      </c>
      <c r="CG13" s="39" t="str">
        <f t="shared" si="24"/>
        <v/>
      </c>
      <c r="CH13" s="39" t="str">
        <f t="shared" si="24"/>
        <v/>
      </c>
      <c r="CI13" s="39" t="str">
        <f t="shared" si="22"/>
        <v/>
      </c>
      <c r="CJ13" s="39" t="str">
        <f t="shared" si="22"/>
        <v/>
      </c>
      <c r="CK13" s="39" t="str">
        <f t="shared" si="22"/>
        <v/>
      </c>
      <c r="CL13" s="39" t="str">
        <f t="shared" si="22"/>
        <v/>
      </c>
      <c r="CM13" s="41" t="str">
        <f t="shared" si="22"/>
        <v/>
      </c>
    </row>
    <row r="14" spans="2:91" ht="25.5">
      <c r="B14" s="23" t="s">
        <v>110</v>
      </c>
      <c r="C14" s="9" t="s">
        <v>100</v>
      </c>
      <c r="D14" s="4" t="s">
        <v>42</v>
      </c>
      <c r="E14" s="10" t="s">
        <v>26</v>
      </c>
      <c r="F14" s="10" t="s">
        <v>27</v>
      </c>
      <c r="G14" s="5" t="s">
        <v>29</v>
      </c>
      <c r="H14" s="5">
        <v>100</v>
      </c>
      <c r="I14" s="5">
        <v>114</v>
      </c>
      <c r="J14" s="5"/>
      <c r="K14" s="5"/>
      <c r="L14" s="9"/>
      <c r="M14" s="5"/>
      <c r="N14" s="5"/>
      <c r="O14" s="5">
        <v>1967</v>
      </c>
      <c r="P14" s="9">
        <v>50</v>
      </c>
      <c r="Q14" s="11">
        <f t="shared" si="2"/>
        <v>0.08</v>
      </c>
      <c r="R14" s="11">
        <f t="shared" si="3"/>
        <v>0.08</v>
      </c>
      <c r="S14" s="9">
        <f t="shared" si="4"/>
        <v>4</v>
      </c>
      <c r="T14" s="12">
        <v>19000</v>
      </c>
      <c r="U14" s="12">
        <f t="shared" si="5"/>
        <v>2166000</v>
      </c>
      <c r="V14" s="12">
        <f t="shared" si="6"/>
        <v>173280</v>
      </c>
      <c r="W14" s="12">
        <f t="shared" si="7"/>
        <v>43320</v>
      </c>
      <c r="X14" s="24">
        <f t="shared" si="8"/>
        <v>3465.6</v>
      </c>
      <c r="Z14" s="31">
        <f t="shared" si="9"/>
        <v>2017</v>
      </c>
      <c r="AA14" s="32">
        <f t="shared" si="10"/>
        <v>2067</v>
      </c>
      <c r="AB14" s="9">
        <f t="shared" si="11"/>
        <v>2117</v>
      </c>
      <c r="AC14" s="9">
        <f t="shared" si="12"/>
        <v>2167</v>
      </c>
      <c r="AD14" s="9">
        <f t="shared" si="13"/>
        <v>2217</v>
      </c>
      <c r="AE14" s="9">
        <f t="shared" si="14"/>
        <v>2267</v>
      </c>
      <c r="AF14" s="9">
        <f t="shared" si="15"/>
        <v>2317</v>
      </c>
      <c r="AG14" s="9">
        <f t="shared" si="16"/>
        <v>2367</v>
      </c>
      <c r="AH14" s="9">
        <f t="shared" si="17"/>
        <v>2417</v>
      </c>
      <c r="AI14" s="9">
        <f t="shared" si="18"/>
        <v>2467</v>
      </c>
      <c r="AJ14" s="9">
        <f t="shared" si="19"/>
        <v>2517</v>
      </c>
      <c r="AK14" s="33">
        <f t="shared" si="20"/>
        <v>2567</v>
      </c>
      <c r="AM14" s="40" t="str">
        <f t="shared" si="21"/>
        <v/>
      </c>
      <c r="AN14" s="39" t="str">
        <f t="shared" si="21"/>
        <v/>
      </c>
      <c r="AO14" s="39" t="str">
        <f t="shared" si="21"/>
        <v/>
      </c>
      <c r="AP14" s="39" t="str">
        <f t="shared" si="21"/>
        <v/>
      </c>
      <c r="AQ14" s="39">
        <f t="shared" si="21"/>
        <v>2166000</v>
      </c>
      <c r="AR14" s="39" t="str">
        <f t="shared" si="21"/>
        <v/>
      </c>
      <c r="AS14" s="39" t="str">
        <f t="shared" si="21"/>
        <v/>
      </c>
      <c r="AT14" s="39" t="str">
        <f t="shared" si="21"/>
        <v/>
      </c>
      <c r="AU14" s="39" t="str">
        <f t="shared" si="21"/>
        <v/>
      </c>
      <c r="AV14" s="39" t="str">
        <f t="shared" si="21"/>
        <v/>
      </c>
      <c r="AW14" s="39" t="str">
        <f t="shared" si="21"/>
        <v/>
      </c>
      <c r="AX14" s="39" t="str">
        <f t="shared" si="21"/>
        <v/>
      </c>
      <c r="AY14" s="39" t="str">
        <f t="shared" si="21"/>
        <v/>
      </c>
      <c r="AZ14" s="39" t="str">
        <f t="shared" si="21"/>
        <v/>
      </c>
      <c r="BA14" s="39" t="str">
        <f t="shared" si="21"/>
        <v/>
      </c>
      <c r="BB14" s="39" t="str">
        <f t="shared" si="21"/>
        <v/>
      </c>
      <c r="BC14" s="39" t="str">
        <f t="shared" si="23"/>
        <v/>
      </c>
      <c r="BD14" s="39" t="str">
        <f t="shared" si="23"/>
        <v/>
      </c>
      <c r="BE14" s="39" t="str">
        <f t="shared" si="23"/>
        <v/>
      </c>
      <c r="BF14" s="39" t="str">
        <f t="shared" si="23"/>
        <v/>
      </c>
      <c r="BG14" s="39" t="str">
        <f t="shared" si="23"/>
        <v/>
      </c>
      <c r="BH14" s="39" t="str">
        <f t="shared" si="23"/>
        <v/>
      </c>
      <c r="BI14" s="39" t="str">
        <f t="shared" si="23"/>
        <v/>
      </c>
      <c r="BJ14" s="39" t="str">
        <f t="shared" si="23"/>
        <v/>
      </c>
      <c r="BK14" s="39" t="str">
        <f t="shared" si="23"/>
        <v/>
      </c>
      <c r="BL14" s="39" t="str">
        <f t="shared" si="23"/>
        <v/>
      </c>
      <c r="BM14" s="39" t="str">
        <f t="shared" si="23"/>
        <v/>
      </c>
      <c r="BN14" s="39" t="str">
        <f t="shared" si="23"/>
        <v/>
      </c>
      <c r="BO14" s="39" t="str">
        <f t="shared" si="23"/>
        <v/>
      </c>
      <c r="BP14" s="39" t="str">
        <f t="shared" si="23"/>
        <v/>
      </c>
      <c r="BQ14" s="39" t="str">
        <f t="shared" si="23"/>
        <v/>
      </c>
      <c r="BR14" s="39" t="str">
        <f t="shared" si="23"/>
        <v/>
      </c>
      <c r="BS14" s="39" t="str">
        <f t="shared" si="24"/>
        <v/>
      </c>
      <c r="BT14" s="39" t="str">
        <f t="shared" si="24"/>
        <v/>
      </c>
      <c r="BU14" s="39" t="str">
        <f t="shared" si="24"/>
        <v/>
      </c>
      <c r="BV14" s="39" t="str">
        <f t="shared" si="24"/>
        <v/>
      </c>
      <c r="BW14" s="39" t="str">
        <f t="shared" si="24"/>
        <v/>
      </c>
      <c r="BX14" s="39" t="str">
        <f t="shared" si="24"/>
        <v/>
      </c>
      <c r="BY14" s="39" t="str">
        <f t="shared" si="24"/>
        <v/>
      </c>
      <c r="BZ14" s="39" t="str">
        <f t="shared" si="24"/>
        <v/>
      </c>
      <c r="CA14" s="39" t="str">
        <f t="shared" si="24"/>
        <v/>
      </c>
      <c r="CB14" s="39" t="str">
        <f t="shared" si="24"/>
        <v/>
      </c>
      <c r="CC14" s="39" t="str">
        <f t="shared" si="24"/>
        <v/>
      </c>
      <c r="CD14" s="39" t="str">
        <f t="shared" si="24"/>
        <v/>
      </c>
      <c r="CE14" s="39" t="str">
        <f t="shared" si="24"/>
        <v/>
      </c>
      <c r="CF14" s="39" t="str">
        <f t="shared" si="24"/>
        <v/>
      </c>
      <c r="CG14" s="39" t="str">
        <f t="shared" si="24"/>
        <v/>
      </c>
      <c r="CH14" s="39" t="str">
        <f t="shared" si="24"/>
        <v/>
      </c>
      <c r="CI14" s="39" t="str">
        <f t="shared" si="22"/>
        <v/>
      </c>
      <c r="CJ14" s="39" t="str">
        <f t="shared" si="22"/>
        <v/>
      </c>
      <c r="CK14" s="39" t="str">
        <f t="shared" si="22"/>
        <v/>
      </c>
      <c r="CL14" s="39" t="str">
        <f t="shared" si="22"/>
        <v/>
      </c>
      <c r="CM14" s="41" t="str">
        <f t="shared" si="22"/>
        <v/>
      </c>
    </row>
    <row r="15" spans="2:91" ht="25.5">
      <c r="B15" s="23" t="s">
        <v>111</v>
      </c>
      <c r="C15" s="9" t="s">
        <v>100</v>
      </c>
      <c r="D15" s="4" t="s">
        <v>43</v>
      </c>
      <c r="E15" s="10" t="s">
        <v>26</v>
      </c>
      <c r="F15" s="10" t="s">
        <v>27</v>
      </c>
      <c r="G15" s="5" t="s">
        <v>29</v>
      </c>
      <c r="H15" s="5">
        <v>100</v>
      </c>
      <c r="I15" s="5">
        <v>194</v>
      </c>
      <c r="J15" s="5"/>
      <c r="K15" s="5"/>
      <c r="L15" s="9"/>
      <c r="M15" s="5"/>
      <c r="N15" s="5"/>
      <c r="O15" s="5">
        <v>1967</v>
      </c>
      <c r="P15" s="9">
        <v>50</v>
      </c>
      <c r="Q15" s="11">
        <f t="shared" si="2"/>
        <v>0.08</v>
      </c>
      <c r="R15" s="11">
        <f t="shared" si="3"/>
        <v>0.08</v>
      </c>
      <c r="S15" s="9">
        <f t="shared" si="4"/>
        <v>4</v>
      </c>
      <c r="T15" s="12">
        <v>19000</v>
      </c>
      <c r="U15" s="12">
        <f t="shared" si="5"/>
        <v>3686000</v>
      </c>
      <c r="V15" s="12">
        <f t="shared" si="6"/>
        <v>294880</v>
      </c>
      <c r="W15" s="12">
        <f t="shared" si="7"/>
        <v>73720</v>
      </c>
      <c r="X15" s="24">
        <f t="shared" si="8"/>
        <v>5897.6</v>
      </c>
      <c r="Z15" s="31">
        <f t="shared" si="9"/>
        <v>2017</v>
      </c>
      <c r="AA15" s="32">
        <f t="shared" si="10"/>
        <v>2067</v>
      </c>
      <c r="AB15" s="9">
        <f t="shared" si="11"/>
        <v>2117</v>
      </c>
      <c r="AC15" s="9">
        <f t="shared" si="12"/>
        <v>2167</v>
      </c>
      <c r="AD15" s="9">
        <f t="shared" si="13"/>
        <v>2217</v>
      </c>
      <c r="AE15" s="9">
        <f t="shared" si="14"/>
        <v>2267</v>
      </c>
      <c r="AF15" s="9">
        <f t="shared" si="15"/>
        <v>2317</v>
      </c>
      <c r="AG15" s="9">
        <f t="shared" si="16"/>
        <v>2367</v>
      </c>
      <c r="AH15" s="9">
        <f t="shared" si="17"/>
        <v>2417</v>
      </c>
      <c r="AI15" s="9">
        <f t="shared" si="18"/>
        <v>2467</v>
      </c>
      <c r="AJ15" s="9">
        <f t="shared" si="19"/>
        <v>2517</v>
      </c>
      <c r="AK15" s="33">
        <f t="shared" si="20"/>
        <v>2567</v>
      </c>
      <c r="AM15" s="40" t="str">
        <f t="shared" si="21"/>
        <v/>
      </c>
      <c r="AN15" s="39" t="str">
        <f t="shared" si="21"/>
        <v/>
      </c>
      <c r="AO15" s="39" t="str">
        <f t="shared" si="21"/>
        <v/>
      </c>
      <c r="AP15" s="39" t="str">
        <f t="shared" si="21"/>
        <v/>
      </c>
      <c r="AQ15" s="39">
        <f t="shared" si="21"/>
        <v>3686000</v>
      </c>
      <c r="AR15" s="39" t="str">
        <f t="shared" si="21"/>
        <v/>
      </c>
      <c r="AS15" s="39" t="str">
        <f t="shared" si="21"/>
        <v/>
      </c>
      <c r="AT15" s="39" t="str">
        <f t="shared" si="21"/>
        <v/>
      </c>
      <c r="AU15" s="39" t="str">
        <f t="shared" si="21"/>
        <v/>
      </c>
      <c r="AV15" s="39" t="str">
        <f t="shared" si="21"/>
        <v/>
      </c>
      <c r="AW15" s="39" t="str">
        <f t="shared" si="21"/>
        <v/>
      </c>
      <c r="AX15" s="39" t="str">
        <f t="shared" si="21"/>
        <v/>
      </c>
      <c r="AY15" s="39" t="str">
        <f t="shared" si="21"/>
        <v/>
      </c>
      <c r="AZ15" s="39" t="str">
        <f t="shared" si="21"/>
        <v/>
      </c>
      <c r="BA15" s="39" t="str">
        <f t="shared" si="21"/>
        <v/>
      </c>
      <c r="BB15" s="39" t="str">
        <f t="shared" si="21"/>
        <v/>
      </c>
      <c r="BC15" s="39" t="str">
        <f t="shared" si="23"/>
        <v/>
      </c>
      <c r="BD15" s="39" t="str">
        <f t="shared" si="23"/>
        <v/>
      </c>
      <c r="BE15" s="39" t="str">
        <f t="shared" si="23"/>
        <v/>
      </c>
      <c r="BF15" s="39" t="str">
        <f t="shared" si="23"/>
        <v/>
      </c>
      <c r="BG15" s="39" t="str">
        <f t="shared" si="23"/>
        <v/>
      </c>
      <c r="BH15" s="39" t="str">
        <f t="shared" si="23"/>
        <v/>
      </c>
      <c r="BI15" s="39" t="str">
        <f t="shared" si="23"/>
        <v/>
      </c>
      <c r="BJ15" s="39" t="str">
        <f t="shared" si="23"/>
        <v/>
      </c>
      <c r="BK15" s="39" t="str">
        <f t="shared" si="23"/>
        <v/>
      </c>
      <c r="BL15" s="39" t="str">
        <f t="shared" si="23"/>
        <v/>
      </c>
      <c r="BM15" s="39" t="str">
        <f t="shared" si="23"/>
        <v/>
      </c>
      <c r="BN15" s="39" t="str">
        <f t="shared" si="23"/>
        <v/>
      </c>
      <c r="BO15" s="39" t="str">
        <f t="shared" si="23"/>
        <v/>
      </c>
      <c r="BP15" s="39" t="str">
        <f t="shared" si="23"/>
        <v/>
      </c>
      <c r="BQ15" s="39" t="str">
        <f t="shared" si="23"/>
        <v/>
      </c>
      <c r="BR15" s="39" t="str">
        <f t="shared" si="23"/>
        <v/>
      </c>
      <c r="BS15" s="39" t="str">
        <f t="shared" si="24"/>
        <v/>
      </c>
      <c r="BT15" s="39" t="str">
        <f t="shared" si="24"/>
        <v/>
      </c>
      <c r="BU15" s="39" t="str">
        <f t="shared" si="24"/>
        <v/>
      </c>
      <c r="BV15" s="39" t="str">
        <f t="shared" si="24"/>
        <v/>
      </c>
      <c r="BW15" s="39" t="str">
        <f t="shared" si="24"/>
        <v/>
      </c>
      <c r="BX15" s="39" t="str">
        <f t="shared" si="24"/>
        <v/>
      </c>
      <c r="BY15" s="39" t="str">
        <f t="shared" si="24"/>
        <v/>
      </c>
      <c r="BZ15" s="39" t="str">
        <f t="shared" si="24"/>
        <v/>
      </c>
      <c r="CA15" s="39" t="str">
        <f t="shared" si="24"/>
        <v/>
      </c>
      <c r="CB15" s="39" t="str">
        <f t="shared" si="24"/>
        <v/>
      </c>
      <c r="CC15" s="39" t="str">
        <f t="shared" si="24"/>
        <v/>
      </c>
      <c r="CD15" s="39" t="str">
        <f t="shared" si="24"/>
        <v/>
      </c>
      <c r="CE15" s="39" t="str">
        <f t="shared" si="24"/>
        <v/>
      </c>
      <c r="CF15" s="39" t="str">
        <f t="shared" si="24"/>
        <v/>
      </c>
      <c r="CG15" s="39" t="str">
        <f t="shared" si="24"/>
        <v/>
      </c>
      <c r="CH15" s="39" t="str">
        <f t="shared" si="24"/>
        <v/>
      </c>
      <c r="CI15" s="39" t="str">
        <f t="shared" si="22"/>
        <v/>
      </c>
      <c r="CJ15" s="39" t="str">
        <f t="shared" si="22"/>
        <v/>
      </c>
      <c r="CK15" s="39" t="str">
        <f t="shared" si="22"/>
        <v/>
      </c>
      <c r="CL15" s="39" t="str">
        <f t="shared" si="22"/>
        <v/>
      </c>
      <c r="CM15" s="41" t="str">
        <f t="shared" si="22"/>
        <v/>
      </c>
    </row>
    <row r="16" spans="2:91" ht="25.5">
      <c r="B16" s="23" t="s">
        <v>112</v>
      </c>
      <c r="C16" s="9" t="s">
        <v>100</v>
      </c>
      <c r="D16" s="4" t="s">
        <v>44</v>
      </c>
      <c r="E16" s="10" t="s">
        <v>26</v>
      </c>
      <c r="F16" s="10" t="s">
        <v>27</v>
      </c>
      <c r="G16" s="5" t="s">
        <v>29</v>
      </c>
      <c r="H16" s="5">
        <v>150</v>
      </c>
      <c r="I16" s="5">
        <v>126</v>
      </c>
      <c r="J16" s="5"/>
      <c r="K16" s="5"/>
      <c r="L16" s="5"/>
      <c r="M16" s="5"/>
      <c r="N16" s="9"/>
      <c r="O16" s="5">
        <v>1967</v>
      </c>
      <c r="P16" s="9">
        <v>50</v>
      </c>
      <c r="Q16" s="11">
        <f t="shared" si="2"/>
        <v>0.08</v>
      </c>
      <c r="R16" s="11">
        <f t="shared" si="3"/>
        <v>0.08</v>
      </c>
      <c r="S16" s="9">
        <f t="shared" si="4"/>
        <v>4</v>
      </c>
      <c r="T16" s="12">
        <v>24000</v>
      </c>
      <c r="U16" s="12">
        <f t="shared" si="5"/>
        <v>3024000</v>
      </c>
      <c r="V16" s="12">
        <f t="shared" si="6"/>
        <v>241920</v>
      </c>
      <c r="W16" s="12">
        <f t="shared" si="7"/>
        <v>60480</v>
      </c>
      <c r="X16" s="24">
        <f t="shared" si="8"/>
        <v>4838.3999999999996</v>
      </c>
      <c r="Z16" s="31">
        <f t="shared" si="9"/>
        <v>2017</v>
      </c>
      <c r="AA16" s="32">
        <f t="shared" si="10"/>
        <v>2067</v>
      </c>
      <c r="AB16" s="9">
        <f t="shared" si="11"/>
        <v>2117</v>
      </c>
      <c r="AC16" s="9">
        <f t="shared" si="12"/>
        <v>2167</v>
      </c>
      <c r="AD16" s="9">
        <f t="shared" si="13"/>
        <v>2217</v>
      </c>
      <c r="AE16" s="9">
        <f t="shared" si="14"/>
        <v>2267</v>
      </c>
      <c r="AF16" s="9">
        <f t="shared" si="15"/>
        <v>2317</v>
      </c>
      <c r="AG16" s="9">
        <f t="shared" si="16"/>
        <v>2367</v>
      </c>
      <c r="AH16" s="9">
        <f t="shared" si="17"/>
        <v>2417</v>
      </c>
      <c r="AI16" s="9">
        <f t="shared" si="18"/>
        <v>2467</v>
      </c>
      <c r="AJ16" s="9">
        <f t="shared" si="19"/>
        <v>2517</v>
      </c>
      <c r="AK16" s="33">
        <f t="shared" si="20"/>
        <v>2567</v>
      </c>
      <c r="AM16" s="40" t="str">
        <f t="shared" si="21"/>
        <v/>
      </c>
      <c r="AN16" s="39" t="str">
        <f t="shared" si="21"/>
        <v/>
      </c>
      <c r="AO16" s="39" t="str">
        <f t="shared" si="21"/>
        <v/>
      </c>
      <c r="AP16" s="39" t="str">
        <f t="shared" si="21"/>
        <v/>
      </c>
      <c r="AQ16" s="39">
        <f t="shared" si="21"/>
        <v>3024000</v>
      </c>
      <c r="AR16" s="39" t="str">
        <f t="shared" si="21"/>
        <v/>
      </c>
      <c r="AS16" s="39" t="str">
        <f t="shared" si="21"/>
        <v/>
      </c>
      <c r="AT16" s="39" t="str">
        <f t="shared" si="21"/>
        <v/>
      </c>
      <c r="AU16" s="39" t="str">
        <f t="shared" si="21"/>
        <v/>
      </c>
      <c r="AV16" s="39" t="str">
        <f t="shared" si="21"/>
        <v/>
      </c>
      <c r="AW16" s="39" t="str">
        <f t="shared" si="21"/>
        <v/>
      </c>
      <c r="AX16" s="39" t="str">
        <f t="shared" si="21"/>
        <v/>
      </c>
      <c r="AY16" s="39" t="str">
        <f t="shared" si="21"/>
        <v/>
      </c>
      <c r="AZ16" s="39" t="str">
        <f t="shared" si="21"/>
        <v/>
      </c>
      <c r="BA16" s="39" t="str">
        <f t="shared" si="21"/>
        <v/>
      </c>
      <c r="BB16" s="39" t="str">
        <f t="shared" si="21"/>
        <v/>
      </c>
      <c r="BC16" s="39" t="str">
        <f t="shared" si="23"/>
        <v/>
      </c>
      <c r="BD16" s="39" t="str">
        <f t="shared" si="23"/>
        <v/>
      </c>
      <c r="BE16" s="39" t="str">
        <f t="shared" si="23"/>
        <v/>
      </c>
      <c r="BF16" s="39" t="str">
        <f t="shared" si="23"/>
        <v/>
      </c>
      <c r="BG16" s="39" t="str">
        <f t="shared" si="23"/>
        <v/>
      </c>
      <c r="BH16" s="39" t="str">
        <f t="shared" si="23"/>
        <v/>
      </c>
      <c r="BI16" s="39" t="str">
        <f t="shared" si="23"/>
        <v/>
      </c>
      <c r="BJ16" s="39" t="str">
        <f t="shared" si="23"/>
        <v/>
      </c>
      <c r="BK16" s="39" t="str">
        <f t="shared" si="23"/>
        <v/>
      </c>
      <c r="BL16" s="39" t="str">
        <f t="shared" si="23"/>
        <v/>
      </c>
      <c r="BM16" s="39" t="str">
        <f t="shared" si="23"/>
        <v/>
      </c>
      <c r="BN16" s="39" t="str">
        <f t="shared" si="23"/>
        <v/>
      </c>
      <c r="BO16" s="39" t="str">
        <f t="shared" si="23"/>
        <v/>
      </c>
      <c r="BP16" s="39" t="str">
        <f t="shared" si="23"/>
        <v/>
      </c>
      <c r="BQ16" s="39" t="str">
        <f t="shared" si="23"/>
        <v/>
      </c>
      <c r="BR16" s="39" t="str">
        <f t="shared" si="23"/>
        <v/>
      </c>
      <c r="BS16" s="39" t="str">
        <f t="shared" si="24"/>
        <v/>
      </c>
      <c r="BT16" s="39" t="str">
        <f t="shared" si="24"/>
        <v/>
      </c>
      <c r="BU16" s="39" t="str">
        <f t="shared" si="24"/>
        <v/>
      </c>
      <c r="BV16" s="39" t="str">
        <f t="shared" si="24"/>
        <v/>
      </c>
      <c r="BW16" s="39" t="str">
        <f t="shared" si="24"/>
        <v/>
      </c>
      <c r="BX16" s="39" t="str">
        <f t="shared" si="24"/>
        <v/>
      </c>
      <c r="BY16" s="39" t="str">
        <f t="shared" si="24"/>
        <v/>
      </c>
      <c r="BZ16" s="39" t="str">
        <f t="shared" si="24"/>
        <v/>
      </c>
      <c r="CA16" s="39" t="str">
        <f t="shared" si="24"/>
        <v/>
      </c>
      <c r="CB16" s="39" t="str">
        <f t="shared" si="24"/>
        <v/>
      </c>
      <c r="CC16" s="39" t="str">
        <f t="shared" si="24"/>
        <v/>
      </c>
      <c r="CD16" s="39" t="str">
        <f t="shared" si="24"/>
        <v/>
      </c>
      <c r="CE16" s="39" t="str">
        <f t="shared" si="24"/>
        <v/>
      </c>
      <c r="CF16" s="39" t="str">
        <f t="shared" si="24"/>
        <v/>
      </c>
      <c r="CG16" s="39" t="str">
        <f t="shared" si="24"/>
        <v/>
      </c>
      <c r="CH16" s="39" t="str">
        <f t="shared" si="24"/>
        <v/>
      </c>
      <c r="CI16" s="39" t="str">
        <f t="shared" si="22"/>
        <v/>
      </c>
      <c r="CJ16" s="39" t="str">
        <f t="shared" si="22"/>
        <v/>
      </c>
      <c r="CK16" s="39" t="str">
        <f t="shared" si="22"/>
        <v/>
      </c>
      <c r="CL16" s="39" t="str">
        <f t="shared" si="22"/>
        <v/>
      </c>
      <c r="CM16" s="41" t="str">
        <f t="shared" si="22"/>
        <v/>
      </c>
    </row>
    <row r="17" spans="2:91" ht="25.5">
      <c r="B17" s="23" t="s">
        <v>113</v>
      </c>
      <c r="C17" s="9" t="s">
        <v>100</v>
      </c>
      <c r="D17" s="4" t="s">
        <v>45</v>
      </c>
      <c r="E17" s="10" t="s">
        <v>26</v>
      </c>
      <c r="F17" s="10" t="s">
        <v>27</v>
      </c>
      <c r="G17" s="5" t="s">
        <v>29</v>
      </c>
      <c r="H17" s="5">
        <v>100</v>
      </c>
      <c r="I17" s="5">
        <v>296</v>
      </c>
      <c r="J17" s="5"/>
      <c r="K17" s="5"/>
      <c r="L17" s="9"/>
      <c r="M17" s="5"/>
      <c r="N17" s="5"/>
      <c r="O17" s="5">
        <v>1967</v>
      </c>
      <c r="P17" s="9">
        <v>50</v>
      </c>
      <c r="Q17" s="11">
        <f t="shared" si="2"/>
        <v>0.08</v>
      </c>
      <c r="R17" s="11">
        <f t="shared" si="3"/>
        <v>0.08</v>
      </c>
      <c r="S17" s="9">
        <f t="shared" si="4"/>
        <v>4</v>
      </c>
      <c r="T17" s="12">
        <v>19000</v>
      </c>
      <c r="U17" s="12">
        <f t="shared" si="5"/>
        <v>5624000</v>
      </c>
      <c r="V17" s="12">
        <f t="shared" si="6"/>
        <v>449920</v>
      </c>
      <c r="W17" s="12">
        <f t="shared" si="7"/>
        <v>112480</v>
      </c>
      <c r="X17" s="24">
        <f t="shared" si="8"/>
        <v>8998.4</v>
      </c>
      <c r="Z17" s="31">
        <f t="shared" si="9"/>
        <v>2017</v>
      </c>
      <c r="AA17" s="32">
        <f t="shared" si="10"/>
        <v>2067</v>
      </c>
      <c r="AB17" s="9">
        <f t="shared" si="11"/>
        <v>2117</v>
      </c>
      <c r="AC17" s="9">
        <f t="shared" si="12"/>
        <v>2167</v>
      </c>
      <c r="AD17" s="9">
        <f t="shared" si="13"/>
        <v>2217</v>
      </c>
      <c r="AE17" s="9">
        <f t="shared" si="14"/>
        <v>2267</v>
      </c>
      <c r="AF17" s="9">
        <f t="shared" si="15"/>
        <v>2317</v>
      </c>
      <c r="AG17" s="9">
        <f t="shared" si="16"/>
        <v>2367</v>
      </c>
      <c r="AH17" s="9">
        <f t="shared" si="17"/>
        <v>2417</v>
      </c>
      <c r="AI17" s="9">
        <f t="shared" si="18"/>
        <v>2467</v>
      </c>
      <c r="AJ17" s="9">
        <f t="shared" si="19"/>
        <v>2517</v>
      </c>
      <c r="AK17" s="33">
        <f t="shared" si="20"/>
        <v>2567</v>
      </c>
      <c r="AM17" s="40" t="str">
        <f t="shared" si="21"/>
        <v/>
      </c>
      <c r="AN17" s="39" t="str">
        <f t="shared" si="21"/>
        <v/>
      </c>
      <c r="AO17" s="39" t="str">
        <f t="shared" si="21"/>
        <v/>
      </c>
      <c r="AP17" s="39" t="str">
        <f t="shared" si="21"/>
        <v/>
      </c>
      <c r="AQ17" s="39">
        <f t="shared" si="21"/>
        <v>5624000</v>
      </c>
      <c r="AR17" s="39" t="str">
        <f t="shared" si="21"/>
        <v/>
      </c>
      <c r="AS17" s="39" t="str">
        <f t="shared" si="21"/>
        <v/>
      </c>
      <c r="AT17" s="39" t="str">
        <f t="shared" si="21"/>
        <v/>
      </c>
      <c r="AU17" s="39" t="str">
        <f t="shared" si="21"/>
        <v/>
      </c>
      <c r="AV17" s="39" t="str">
        <f t="shared" si="21"/>
        <v/>
      </c>
      <c r="AW17" s="39" t="str">
        <f t="shared" si="21"/>
        <v/>
      </c>
      <c r="AX17" s="39" t="str">
        <f t="shared" si="21"/>
        <v/>
      </c>
      <c r="AY17" s="39" t="str">
        <f t="shared" si="21"/>
        <v/>
      </c>
      <c r="AZ17" s="39" t="str">
        <f t="shared" si="21"/>
        <v/>
      </c>
      <c r="BA17" s="39" t="str">
        <f t="shared" si="21"/>
        <v/>
      </c>
      <c r="BB17" s="39" t="str">
        <f t="shared" si="21"/>
        <v/>
      </c>
      <c r="BC17" s="39" t="str">
        <f t="shared" si="23"/>
        <v/>
      </c>
      <c r="BD17" s="39" t="str">
        <f t="shared" si="23"/>
        <v/>
      </c>
      <c r="BE17" s="39" t="str">
        <f t="shared" si="23"/>
        <v/>
      </c>
      <c r="BF17" s="39" t="str">
        <f t="shared" si="23"/>
        <v/>
      </c>
      <c r="BG17" s="39" t="str">
        <f t="shared" si="23"/>
        <v/>
      </c>
      <c r="BH17" s="39" t="str">
        <f t="shared" si="23"/>
        <v/>
      </c>
      <c r="BI17" s="39" t="str">
        <f t="shared" si="23"/>
        <v/>
      </c>
      <c r="BJ17" s="39" t="str">
        <f t="shared" si="23"/>
        <v/>
      </c>
      <c r="BK17" s="39" t="str">
        <f t="shared" si="23"/>
        <v/>
      </c>
      <c r="BL17" s="39" t="str">
        <f t="shared" si="23"/>
        <v/>
      </c>
      <c r="BM17" s="39" t="str">
        <f t="shared" si="23"/>
        <v/>
      </c>
      <c r="BN17" s="39" t="str">
        <f t="shared" si="23"/>
        <v/>
      </c>
      <c r="BO17" s="39" t="str">
        <f t="shared" si="23"/>
        <v/>
      </c>
      <c r="BP17" s="39" t="str">
        <f t="shared" si="23"/>
        <v/>
      </c>
      <c r="BQ17" s="39" t="str">
        <f t="shared" si="23"/>
        <v/>
      </c>
      <c r="BR17" s="39" t="str">
        <f t="shared" si="23"/>
        <v/>
      </c>
      <c r="BS17" s="39" t="str">
        <f t="shared" si="24"/>
        <v/>
      </c>
      <c r="BT17" s="39" t="str">
        <f t="shared" si="24"/>
        <v/>
      </c>
      <c r="BU17" s="39" t="str">
        <f t="shared" si="24"/>
        <v/>
      </c>
      <c r="BV17" s="39" t="str">
        <f t="shared" si="24"/>
        <v/>
      </c>
      <c r="BW17" s="39" t="str">
        <f t="shared" si="24"/>
        <v/>
      </c>
      <c r="BX17" s="39" t="str">
        <f t="shared" si="24"/>
        <v/>
      </c>
      <c r="BY17" s="39" t="str">
        <f t="shared" si="24"/>
        <v/>
      </c>
      <c r="BZ17" s="39" t="str">
        <f t="shared" si="24"/>
        <v/>
      </c>
      <c r="CA17" s="39" t="str">
        <f t="shared" si="24"/>
        <v/>
      </c>
      <c r="CB17" s="39" t="str">
        <f t="shared" si="24"/>
        <v/>
      </c>
      <c r="CC17" s="39" t="str">
        <f t="shared" si="24"/>
        <v/>
      </c>
      <c r="CD17" s="39" t="str">
        <f t="shared" si="24"/>
        <v/>
      </c>
      <c r="CE17" s="39" t="str">
        <f t="shared" si="24"/>
        <v/>
      </c>
      <c r="CF17" s="39" t="str">
        <f t="shared" si="24"/>
        <v/>
      </c>
      <c r="CG17" s="39" t="str">
        <f t="shared" si="24"/>
        <v/>
      </c>
      <c r="CH17" s="39" t="str">
        <f t="shared" si="24"/>
        <v/>
      </c>
      <c r="CI17" s="39" t="str">
        <f t="shared" si="22"/>
        <v/>
      </c>
      <c r="CJ17" s="39" t="str">
        <f t="shared" si="22"/>
        <v/>
      </c>
      <c r="CK17" s="39" t="str">
        <f t="shared" si="22"/>
        <v/>
      </c>
      <c r="CL17" s="39" t="str">
        <f t="shared" si="22"/>
        <v/>
      </c>
      <c r="CM17" s="41" t="str">
        <f t="shared" si="22"/>
        <v/>
      </c>
    </row>
    <row r="18" spans="2:91" ht="25.5">
      <c r="B18" s="23" t="s">
        <v>114</v>
      </c>
      <c r="C18" s="9" t="s">
        <v>100</v>
      </c>
      <c r="D18" s="4" t="s">
        <v>46</v>
      </c>
      <c r="E18" s="10" t="s">
        <v>26</v>
      </c>
      <c r="F18" s="10" t="s">
        <v>27</v>
      </c>
      <c r="G18" s="10" t="s">
        <v>28</v>
      </c>
      <c r="H18" s="5">
        <v>100</v>
      </c>
      <c r="I18" s="5">
        <v>95</v>
      </c>
      <c r="J18" s="5"/>
      <c r="K18" s="5"/>
      <c r="L18" s="9"/>
      <c r="M18" s="5"/>
      <c r="N18" s="5"/>
      <c r="O18" s="5">
        <v>1986</v>
      </c>
      <c r="P18" s="9">
        <v>50</v>
      </c>
      <c r="Q18" s="11">
        <f t="shared" si="2"/>
        <v>0.46</v>
      </c>
      <c r="R18" s="11">
        <f t="shared" si="3"/>
        <v>0.46</v>
      </c>
      <c r="S18" s="9">
        <f t="shared" si="4"/>
        <v>23</v>
      </c>
      <c r="T18" s="12">
        <v>19000</v>
      </c>
      <c r="U18" s="12">
        <f t="shared" si="5"/>
        <v>1805000</v>
      </c>
      <c r="V18" s="12">
        <f t="shared" si="6"/>
        <v>830300</v>
      </c>
      <c r="W18" s="12">
        <f t="shared" si="7"/>
        <v>36100</v>
      </c>
      <c r="X18" s="24">
        <f t="shared" si="8"/>
        <v>16606</v>
      </c>
      <c r="Z18" s="31">
        <f t="shared" si="9"/>
        <v>2036</v>
      </c>
      <c r="AA18" s="32">
        <f t="shared" si="10"/>
        <v>2086</v>
      </c>
      <c r="AB18" s="9">
        <f t="shared" si="11"/>
        <v>2136</v>
      </c>
      <c r="AC18" s="9">
        <f t="shared" si="12"/>
        <v>2186</v>
      </c>
      <c r="AD18" s="9">
        <f t="shared" si="13"/>
        <v>2236</v>
      </c>
      <c r="AE18" s="9">
        <f t="shared" si="14"/>
        <v>2286</v>
      </c>
      <c r="AF18" s="9">
        <f t="shared" si="15"/>
        <v>2336</v>
      </c>
      <c r="AG18" s="9">
        <f t="shared" si="16"/>
        <v>2386</v>
      </c>
      <c r="AH18" s="9">
        <f t="shared" si="17"/>
        <v>2436</v>
      </c>
      <c r="AI18" s="9">
        <f t="shared" si="18"/>
        <v>2486</v>
      </c>
      <c r="AJ18" s="9">
        <f t="shared" si="19"/>
        <v>2536</v>
      </c>
      <c r="AK18" s="33">
        <f t="shared" si="20"/>
        <v>2586</v>
      </c>
      <c r="AM18" s="40" t="str">
        <f t="shared" si="21"/>
        <v/>
      </c>
      <c r="AN18" s="39" t="str">
        <f t="shared" si="21"/>
        <v/>
      </c>
      <c r="AO18" s="39" t="str">
        <f t="shared" si="21"/>
        <v/>
      </c>
      <c r="AP18" s="39" t="str">
        <f t="shared" si="21"/>
        <v/>
      </c>
      <c r="AQ18" s="39" t="str">
        <f t="shared" si="21"/>
        <v/>
      </c>
      <c r="AR18" s="39" t="str">
        <f t="shared" si="21"/>
        <v/>
      </c>
      <c r="AS18" s="39" t="str">
        <f t="shared" si="21"/>
        <v/>
      </c>
      <c r="AT18" s="39" t="str">
        <f t="shared" si="21"/>
        <v/>
      </c>
      <c r="AU18" s="39" t="str">
        <f t="shared" si="21"/>
        <v/>
      </c>
      <c r="AV18" s="39" t="str">
        <f t="shared" si="21"/>
        <v/>
      </c>
      <c r="AW18" s="39" t="str">
        <f t="shared" si="21"/>
        <v/>
      </c>
      <c r="AX18" s="39" t="str">
        <f t="shared" si="21"/>
        <v/>
      </c>
      <c r="AY18" s="39" t="str">
        <f t="shared" si="21"/>
        <v/>
      </c>
      <c r="AZ18" s="39" t="str">
        <f t="shared" si="21"/>
        <v/>
      </c>
      <c r="BA18" s="39" t="str">
        <f t="shared" si="21"/>
        <v/>
      </c>
      <c r="BB18" s="39" t="str">
        <f t="shared" si="21"/>
        <v/>
      </c>
      <c r="BC18" s="39" t="str">
        <f t="shared" si="23"/>
        <v/>
      </c>
      <c r="BD18" s="39" t="str">
        <f t="shared" si="23"/>
        <v/>
      </c>
      <c r="BE18" s="39" t="str">
        <f t="shared" si="23"/>
        <v/>
      </c>
      <c r="BF18" s="39" t="str">
        <f t="shared" si="23"/>
        <v/>
      </c>
      <c r="BG18" s="39" t="str">
        <f t="shared" si="23"/>
        <v/>
      </c>
      <c r="BH18" s="39" t="str">
        <f t="shared" si="23"/>
        <v/>
      </c>
      <c r="BI18" s="39" t="str">
        <f t="shared" si="23"/>
        <v/>
      </c>
      <c r="BJ18" s="39">
        <f t="shared" si="23"/>
        <v>1805000</v>
      </c>
      <c r="BK18" s="39" t="str">
        <f t="shared" si="23"/>
        <v/>
      </c>
      <c r="BL18" s="39" t="str">
        <f t="shared" si="23"/>
        <v/>
      </c>
      <c r="BM18" s="39" t="str">
        <f t="shared" si="23"/>
        <v/>
      </c>
      <c r="BN18" s="39" t="str">
        <f t="shared" si="23"/>
        <v/>
      </c>
      <c r="BO18" s="39" t="str">
        <f t="shared" si="23"/>
        <v/>
      </c>
      <c r="BP18" s="39" t="str">
        <f t="shared" si="23"/>
        <v/>
      </c>
      <c r="BQ18" s="39" t="str">
        <f t="shared" si="23"/>
        <v/>
      </c>
      <c r="BR18" s="39" t="str">
        <f t="shared" si="23"/>
        <v/>
      </c>
      <c r="BS18" s="39" t="str">
        <f t="shared" si="24"/>
        <v/>
      </c>
      <c r="BT18" s="39" t="str">
        <f t="shared" si="24"/>
        <v/>
      </c>
      <c r="BU18" s="39" t="str">
        <f t="shared" si="24"/>
        <v/>
      </c>
      <c r="BV18" s="39" t="str">
        <f t="shared" si="24"/>
        <v/>
      </c>
      <c r="BW18" s="39" t="str">
        <f t="shared" si="24"/>
        <v/>
      </c>
      <c r="BX18" s="39" t="str">
        <f t="shared" si="24"/>
        <v/>
      </c>
      <c r="BY18" s="39" t="str">
        <f t="shared" si="24"/>
        <v/>
      </c>
      <c r="BZ18" s="39" t="str">
        <f t="shared" si="24"/>
        <v/>
      </c>
      <c r="CA18" s="39" t="str">
        <f t="shared" si="24"/>
        <v/>
      </c>
      <c r="CB18" s="39" t="str">
        <f t="shared" si="24"/>
        <v/>
      </c>
      <c r="CC18" s="39" t="str">
        <f t="shared" si="24"/>
        <v/>
      </c>
      <c r="CD18" s="39" t="str">
        <f t="shared" si="24"/>
        <v/>
      </c>
      <c r="CE18" s="39" t="str">
        <f t="shared" si="24"/>
        <v/>
      </c>
      <c r="CF18" s="39" t="str">
        <f t="shared" si="24"/>
        <v/>
      </c>
      <c r="CG18" s="39" t="str">
        <f t="shared" si="24"/>
        <v/>
      </c>
      <c r="CH18" s="39" t="str">
        <f t="shared" si="24"/>
        <v/>
      </c>
      <c r="CI18" s="39" t="str">
        <f t="shared" si="22"/>
        <v/>
      </c>
      <c r="CJ18" s="39" t="str">
        <f t="shared" si="22"/>
        <v/>
      </c>
      <c r="CK18" s="39" t="str">
        <f t="shared" si="22"/>
        <v/>
      </c>
      <c r="CL18" s="39" t="str">
        <f t="shared" si="22"/>
        <v/>
      </c>
      <c r="CM18" s="41" t="str">
        <f t="shared" si="22"/>
        <v/>
      </c>
    </row>
    <row r="19" spans="2:91" ht="25.5">
      <c r="B19" s="23" t="s">
        <v>115</v>
      </c>
      <c r="C19" s="9" t="s">
        <v>100</v>
      </c>
      <c r="D19" s="4" t="s">
        <v>47</v>
      </c>
      <c r="E19" s="10" t="s">
        <v>26</v>
      </c>
      <c r="F19" s="10" t="s">
        <v>27</v>
      </c>
      <c r="G19" s="5" t="s">
        <v>30</v>
      </c>
      <c r="H19" s="5">
        <v>80</v>
      </c>
      <c r="I19" s="5">
        <v>196</v>
      </c>
      <c r="J19" s="5"/>
      <c r="K19" s="9"/>
      <c r="L19" s="9"/>
      <c r="M19" s="5"/>
      <c r="N19" s="5"/>
      <c r="O19" s="5">
        <v>1970</v>
      </c>
      <c r="P19" s="9">
        <v>50</v>
      </c>
      <c r="Q19" s="11">
        <f t="shared" si="2"/>
        <v>0.14000000000000001</v>
      </c>
      <c r="R19" s="11">
        <f t="shared" si="3"/>
        <v>0.14000000000000001</v>
      </c>
      <c r="S19" s="9">
        <f t="shared" si="4"/>
        <v>7</v>
      </c>
      <c r="T19" s="12">
        <v>17000</v>
      </c>
      <c r="U19" s="12">
        <f t="shared" si="5"/>
        <v>3332000</v>
      </c>
      <c r="V19" s="12">
        <f t="shared" si="6"/>
        <v>466480.00000000006</v>
      </c>
      <c r="W19" s="12">
        <f t="shared" si="7"/>
        <v>66640</v>
      </c>
      <c r="X19" s="24">
        <f t="shared" si="8"/>
        <v>9329.6</v>
      </c>
      <c r="Z19" s="31">
        <f t="shared" si="9"/>
        <v>2020</v>
      </c>
      <c r="AA19" s="32">
        <f t="shared" si="10"/>
        <v>2070</v>
      </c>
      <c r="AB19" s="9">
        <f t="shared" si="11"/>
        <v>2120</v>
      </c>
      <c r="AC19" s="9">
        <f t="shared" si="12"/>
        <v>2170</v>
      </c>
      <c r="AD19" s="9">
        <f t="shared" si="13"/>
        <v>2220</v>
      </c>
      <c r="AE19" s="9">
        <f t="shared" si="14"/>
        <v>2270</v>
      </c>
      <c r="AF19" s="9">
        <f t="shared" si="15"/>
        <v>2320</v>
      </c>
      <c r="AG19" s="9">
        <f t="shared" si="16"/>
        <v>2370</v>
      </c>
      <c r="AH19" s="9">
        <f t="shared" si="17"/>
        <v>2420</v>
      </c>
      <c r="AI19" s="9">
        <f t="shared" si="18"/>
        <v>2470</v>
      </c>
      <c r="AJ19" s="9">
        <f t="shared" si="19"/>
        <v>2520</v>
      </c>
      <c r="AK19" s="33">
        <f t="shared" si="20"/>
        <v>2570</v>
      </c>
      <c r="AM19" s="40" t="str">
        <f t="shared" si="21"/>
        <v/>
      </c>
      <c r="AN19" s="39" t="str">
        <f t="shared" si="21"/>
        <v/>
      </c>
      <c r="AO19" s="39" t="str">
        <f t="shared" si="21"/>
        <v/>
      </c>
      <c r="AP19" s="39" t="str">
        <f t="shared" si="21"/>
        <v/>
      </c>
      <c r="AQ19" s="39" t="str">
        <f t="shared" si="21"/>
        <v/>
      </c>
      <c r="AR19" s="39" t="str">
        <f t="shared" si="21"/>
        <v/>
      </c>
      <c r="AS19" s="39" t="str">
        <f t="shared" si="21"/>
        <v/>
      </c>
      <c r="AT19" s="39">
        <f t="shared" si="21"/>
        <v>3332000</v>
      </c>
      <c r="AU19" s="39" t="str">
        <f t="shared" si="21"/>
        <v/>
      </c>
      <c r="AV19" s="39" t="str">
        <f t="shared" si="21"/>
        <v/>
      </c>
      <c r="AW19" s="39" t="str">
        <f t="shared" si="21"/>
        <v/>
      </c>
      <c r="AX19" s="39" t="str">
        <f t="shared" si="21"/>
        <v/>
      </c>
      <c r="AY19" s="39" t="str">
        <f t="shared" si="21"/>
        <v/>
      </c>
      <c r="AZ19" s="39" t="str">
        <f t="shared" si="21"/>
        <v/>
      </c>
      <c r="BA19" s="39" t="str">
        <f t="shared" si="21"/>
        <v/>
      </c>
      <c r="BB19" s="39" t="str">
        <f t="shared" si="21"/>
        <v/>
      </c>
      <c r="BC19" s="39" t="str">
        <f t="shared" si="23"/>
        <v/>
      </c>
      <c r="BD19" s="39" t="str">
        <f t="shared" si="23"/>
        <v/>
      </c>
      <c r="BE19" s="39" t="str">
        <f t="shared" si="23"/>
        <v/>
      </c>
      <c r="BF19" s="39" t="str">
        <f t="shared" si="23"/>
        <v/>
      </c>
      <c r="BG19" s="39" t="str">
        <f t="shared" si="23"/>
        <v/>
      </c>
      <c r="BH19" s="39" t="str">
        <f t="shared" si="23"/>
        <v/>
      </c>
      <c r="BI19" s="39" t="str">
        <f t="shared" si="23"/>
        <v/>
      </c>
      <c r="BJ19" s="39" t="str">
        <f t="shared" si="23"/>
        <v/>
      </c>
      <c r="BK19" s="39" t="str">
        <f t="shared" si="23"/>
        <v/>
      </c>
      <c r="BL19" s="39" t="str">
        <f t="shared" si="23"/>
        <v/>
      </c>
      <c r="BM19" s="39" t="str">
        <f t="shared" si="23"/>
        <v/>
      </c>
      <c r="BN19" s="39" t="str">
        <f t="shared" si="23"/>
        <v/>
      </c>
      <c r="BO19" s="39" t="str">
        <f t="shared" si="23"/>
        <v/>
      </c>
      <c r="BP19" s="39" t="str">
        <f t="shared" si="23"/>
        <v/>
      </c>
      <c r="BQ19" s="39" t="str">
        <f t="shared" si="23"/>
        <v/>
      </c>
      <c r="BR19" s="39" t="str">
        <f t="shared" si="23"/>
        <v/>
      </c>
      <c r="BS19" s="39" t="str">
        <f t="shared" si="24"/>
        <v/>
      </c>
      <c r="BT19" s="39" t="str">
        <f t="shared" si="24"/>
        <v/>
      </c>
      <c r="BU19" s="39" t="str">
        <f t="shared" si="24"/>
        <v/>
      </c>
      <c r="BV19" s="39" t="str">
        <f t="shared" si="24"/>
        <v/>
      </c>
      <c r="BW19" s="39" t="str">
        <f t="shared" si="24"/>
        <v/>
      </c>
      <c r="BX19" s="39" t="str">
        <f t="shared" si="24"/>
        <v/>
      </c>
      <c r="BY19" s="39" t="str">
        <f t="shared" si="24"/>
        <v/>
      </c>
      <c r="BZ19" s="39" t="str">
        <f t="shared" si="24"/>
        <v/>
      </c>
      <c r="CA19" s="39" t="str">
        <f t="shared" si="24"/>
        <v/>
      </c>
      <c r="CB19" s="39" t="str">
        <f t="shared" si="24"/>
        <v/>
      </c>
      <c r="CC19" s="39" t="str">
        <f t="shared" si="24"/>
        <v/>
      </c>
      <c r="CD19" s="39" t="str">
        <f t="shared" si="24"/>
        <v/>
      </c>
      <c r="CE19" s="39" t="str">
        <f t="shared" si="24"/>
        <v/>
      </c>
      <c r="CF19" s="39" t="str">
        <f t="shared" si="24"/>
        <v/>
      </c>
      <c r="CG19" s="39" t="str">
        <f t="shared" si="24"/>
        <v/>
      </c>
      <c r="CH19" s="39" t="str">
        <f t="shared" si="24"/>
        <v/>
      </c>
      <c r="CI19" s="39" t="str">
        <f t="shared" si="22"/>
        <v/>
      </c>
      <c r="CJ19" s="39" t="str">
        <f t="shared" si="22"/>
        <v/>
      </c>
      <c r="CK19" s="39" t="str">
        <f t="shared" si="22"/>
        <v/>
      </c>
      <c r="CL19" s="39" t="str">
        <f t="shared" si="22"/>
        <v/>
      </c>
      <c r="CM19" s="41" t="str">
        <f t="shared" si="22"/>
        <v/>
      </c>
    </row>
    <row r="20" spans="2:91" ht="25.5">
      <c r="B20" s="23" t="s">
        <v>116</v>
      </c>
      <c r="C20" s="9" t="s">
        <v>100</v>
      </c>
      <c r="D20" s="4" t="s">
        <v>48</v>
      </c>
      <c r="E20" s="10" t="s">
        <v>26</v>
      </c>
      <c r="F20" s="10" t="s">
        <v>27</v>
      </c>
      <c r="G20" s="10" t="s">
        <v>28</v>
      </c>
      <c r="H20" s="5">
        <v>80</v>
      </c>
      <c r="I20" s="5">
        <v>16</v>
      </c>
      <c r="J20" s="5"/>
      <c r="K20" s="9"/>
      <c r="L20" s="9"/>
      <c r="M20" s="5"/>
      <c r="N20" s="5"/>
      <c r="O20" s="5">
        <v>1984</v>
      </c>
      <c r="P20" s="9">
        <v>50</v>
      </c>
      <c r="Q20" s="11">
        <f t="shared" si="2"/>
        <v>0.42</v>
      </c>
      <c r="R20" s="11">
        <f t="shared" si="3"/>
        <v>0.42</v>
      </c>
      <c r="S20" s="9">
        <f t="shared" si="4"/>
        <v>21</v>
      </c>
      <c r="T20" s="12">
        <v>17000</v>
      </c>
      <c r="U20" s="12">
        <f t="shared" si="5"/>
        <v>272000</v>
      </c>
      <c r="V20" s="12">
        <f t="shared" si="6"/>
        <v>114240</v>
      </c>
      <c r="W20" s="12">
        <f t="shared" si="7"/>
        <v>5440</v>
      </c>
      <c r="X20" s="24">
        <f t="shared" si="8"/>
        <v>2284.8000000000002</v>
      </c>
      <c r="Z20" s="31">
        <f t="shared" si="9"/>
        <v>2034</v>
      </c>
      <c r="AA20" s="32">
        <f t="shared" si="10"/>
        <v>2084</v>
      </c>
      <c r="AB20" s="9">
        <f t="shared" si="11"/>
        <v>2134</v>
      </c>
      <c r="AC20" s="9">
        <f t="shared" si="12"/>
        <v>2184</v>
      </c>
      <c r="AD20" s="9">
        <f t="shared" si="13"/>
        <v>2234</v>
      </c>
      <c r="AE20" s="9">
        <f t="shared" si="14"/>
        <v>2284</v>
      </c>
      <c r="AF20" s="9">
        <f t="shared" si="15"/>
        <v>2334</v>
      </c>
      <c r="AG20" s="9">
        <f t="shared" si="16"/>
        <v>2384</v>
      </c>
      <c r="AH20" s="9">
        <f t="shared" si="17"/>
        <v>2434</v>
      </c>
      <c r="AI20" s="9">
        <f t="shared" si="18"/>
        <v>2484</v>
      </c>
      <c r="AJ20" s="9">
        <f t="shared" si="19"/>
        <v>2534</v>
      </c>
      <c r="AK20" s="33">
        <f t="shared" si="20"/>
        <v>2584</v>
      </c>
      <c r="AM20" s="40" t="str">
        <f t="shared" si="21"/>
        <v/>
      </c>
      <c r="AN20" s="39" t="str">
        <f t="shared" si="21"/>
        <v/>
      </c>
      <c r="AO20" s="39" t="str">
        <f t="shared" si="21"/>
        <v/>
      </c>
      <c r="AP20" s="39" t="str">
        <f t="shared" si="21"/>
        <v/>
      </c>
      <c r="AQ20" s="39" t="str">
        <f t="shared" si="21"/>
        <v/>
      </c>
      <c r="AR20" s="39" t="str">
        <f t="shared" si="21"/>
        <v/>
      </c>
      <c r="AS20" s="39" t="str">
        <f t="shared" si="21"/>
        <v/>
      </c>
      <c r="AT20" s="39" t="str">
        <f t="shared" si="21"/>
        <v/>
      </c>
      <c r="AU20" s="39" t="str">
        <f t="shared" si="21"/>
        <v/>
      </c>
      <c r="AV20" s="39" t="str">
        <f t="shared" si="21"/>
        <v/>
      </c>
      <c r="AW20" s="39" t="str">
        <f t="shared" si="21"/>
        <v/>
      </c>
      <c r="AX20" s="39" t="str">
        <f t="shared" si="21"/>
        <v/>
      </c>
      <c r="AY20" s="39" t="str">
        <f t="shared" si="21"/>
        <v/>
      </c>
      <c r="AZ20" s="39" t="str">
        <f t="shared" si="21"/>
        <v/>
      </c>
      <c r="BA20" s="39" t="str">
        <f t="shared" si="21"/>
        <v/>
      </c>
      <c r="BB20" s="39" t="str">
        <f t="shared" si="21"/>
        <v/>
      </c>
      <c r="BC20" s="39" t="str">
        <f t="shared" si="23"/>
        <v/>
      </c>
      <c r="BD20" s="39" t="str">
        <f t="shared" si="23"/>
        <v/>
      </c>
      <c r="BE20" s="39" t="str">
        <f t="shared" si="23"/>
        <v/>
      </c>
      <c r="BF20" s="39" t="str">
        <f t="shared" si="23"/>
        <v/>
      </c>
      <c r="BG20" s="39" t="str">
        <f t="shared" si="23"/>
        <v/>
      </c>
      <c r="BH20" s="39">
        <f t="shared" si="23"/>
        <v>272000</v>
      </c>
      <c r="BI20" s="39" t="str">
        <f t="shared" si="23"/>
        <v/>
      </c>
      <c r="BJ20" s="39" t="str">
        <f t="shared" si="23"/>
        <v/>
      </c>
      <c r="BK20" s="39" t="str">
        <f t="shared" si="23"/>
        <v/>
      </c>
      <c r="BL20" s="39" t="str">
        <f t="shared" si="23"/>
        <v/>
      </c>
      <c r="BM20" s="39" t="str">
        <f t="shared" si="23"/>
        <v/>
      </c>
      <c r="BN20" s="39" t="str">
        <f t="shared" si="23"/>
        <v/>
      </c>
      <c r="BO20" s="39" t="str">
        <f t="shared" si="23"/>
        <v/>
      </c>
      <c r="BP20" s="39" t="str">
        <f t="shared" si="23"/>
        <v/>
      </c>
      <c r="BQ20" s="39" t="str">
        <f t="shared" si="23"/>
        <v/>
      </c>
      <c r="BR20" s="39" t="str">
        <f t="shared" si="23"/>
        <v/>
      </c>
      <c r="BS20" s="39" t="str">
        <f t="shared" si="24"/>
        <v/>
      </c>
      <c r="BT20" s="39" t="str">
        <f t="shared" si="24"/>
        <v/>
      </c>
      <c r="BU20" s="39" t="str">
        <f t="shared" si="24"/>
        <v/>
      </c>
      <c r="BV20" s="39" t="str">
        <f t="shared" si="24"/>
        <v/>
      </c>
      <c r="BW20" s="39" t="str">
        <f t="shared" si="24"/>
        <v/>
      </c>
      <c r="BX20" s="39" t="str">
        <f t="shared" si="24"/>
        <v/>
      </c>
      <c r="BY20" s="39" t="str">
        <f t="shared" si="24"/>
        <v/>
      </c>
      <c r="BZ20" s="39" t="str">
        <f t="shared" si="24"/>
        <v/>
      </c>
      <c r="CA20" s="39" t="str">
        <f t="shared" si="24"/>
        <v/>
      </c>
      <c r="CB20" s="39" t="str">
        <f t="shared" si="24"/>
        <v/>
      </c>
      <c r="CC20" s="39" t="str">
        <f t="shared" si="24"/>
        <v/>
      </c>
      <c r="CD20" s="39" t="str">
        <f t="shared" si="24"/>
        <v/>
      </c>
      <c r="CE20" s="39" t="str">
        <f t="shared" si="24"/>
        <v/>
      </c>
      <c r="CF20" s="39" t="str">
        <f t="shared" si="24"/>
        <v/>
      </c>
      <c r="CG20" s="39" t="str">
        <f t="shared" si="24"/>
        <v/>
      </c>
      <c r="CH20" s="39" t="str">
        <f t="shared" si="24"/>
        <v/>
      </c>
      <c r="CI20" s="39" t="str">
        <f t="shared" si="22"/>
        <v/>
      </c>
      <c r="CJ20" s="39" t="str">
        <f t="shared" si="22"/>
        <v/>
      </c>
      <c r="CK20" s="39" t="str">
        <f t="shared" si="22"/>
        <v/>
      </c>
      <c r="CL20" s="39" t="str">
        <f t="shared" si="22"/>
        <v/>
      </c>
      <c r="CM20" s="41" t="str">
        <f t="shared" si="22"/>
        <v/>
      </c>
    </row>
    <row r="21" spans="2:91" ht="25.5">
      <c r="B21" s="23" t="s">
        <v>117</v>
      </c>
      <c r="C21" s="9" t="s">
        <v>100</v>
      </c>
      <c r="D21" s="4" t="s">
        <v>49</v>
      </c>
      <c r="E21" s="10" t="s">
        <v>26</v>
      </c>
      <c r="F21" s="10" t="s">
        <v>27</v>
      </c>
      <c r="G21" s="10" t="s">
        <v>28</v>
      </c>
      <c r="H21" s="5">
        <v>100</v>
      </c>
      <c r="I21" s="5">
        <v>605</v>
      </c>
      <c r="J21" s="5"/>
      <c r="K21" s="5"/>
      <c r="L21" s="9"/>
      <c r="M21" s="5"/>
      <c r="N21" s="5"/>
      <c r="O21" s="5">
        <v>1987</v>
      </c>
      <c r="P21" s="9">
        <v>50</v>
      </c>
      <c r="Q21" s="11">
        <f t="shared" si="2"/>
        <v>0.48</v>
      </c>
      <c r="R21" s="11">
        <f t="shared" si="3"/>
        <v>0.48</v>
      </c>
      <c r="S21" s="9">
        <f t="shared" si="4"/>
        <v>24</v>
      </c>
      <c r="T21" s="12">
        <v>19000</v>
      </c>
      <c r="U21" s="12">
        <f t="shared" si="5"/>
        <v>11495000</v>
      </c>
      <c r="V21" s="12">
        <f t="shared" si="6"/>
        <v>5517600</v>
      </c>
      <c r="W21" s="12">
        <f t="shared" si="7"/>
        <v>229900</v>
      </c>
      <c r="X21" s="24">
        <f t="shared" si="8"/>
        <v>110352</v>
      </c>
      <c r="Z21" s="31">
        <f t="shared" si="9"/>
        <v>2037</v>
      </c>
      <c r="AA21" s="32">
        <f t="shared" si="10"/>
        <v>2087</v>
      </c>
      <c r="AB21" s="9">
        <f t="shared" si="11"/>
        <v>2137</v>
      </c>
      <c r="AC21" s="9">
        <f t="shared" si="12"/>
        <v>2187</v>
      </c>
      <c r="AD21" s="9">
        <f t="shared" si="13"/>
        <v>2237</v>
      </c>
      <c r="AE21" s="9">
        <f t="shared" si="14"/>
        <v>2287</v>
      </c>
      <c r="AF21" s="9">
        <f t="shared" si="15"/>
        <v>2337</v>
      </c>
      <c r="AG21" s="9">
        <f t="shared" si="16"/>
        <v>2387</v>
      </c>
      <c r="AH21" s="9">
        <f t="shared" si="17"/>
        <v>2437</v>
      </c>
      <c r="AI21" s="9">
        <f t="shared" si="18"/>
        <v>2487</v>
      </c>
      <c r="AJ21" s="9">
        <f t="shared" si="19"/>
        <v>2537</v>
      </c>
      <c r="AK21" s="33">
        <f t="shared" si="20"/>
        <v>2587</v>
      </c>
      <c r="AM21" s="40" t="str">
        <f t="shared" si="21"/>
        <v/>
      </c>
      <c r="AN21" s="39" t="str">
        <f t="shared" si="21"/>
        <v/>
      </c>
      <c r="AO21" s="39" t="str">
        <f t="shared" si="21"/>
        <v/>
      </c>
      <c r="AP21" s="39" t="str">
        <f t="shared" si="21"/>
        <v/>
      </c>
      <c r="AQ21" s="39" t="str">
        <f t="shared" si="21"/>
        <v/>
      </c>
      <c r="AR21" s="39" t="str">
        <f t="shared" si="21"/>
        <v/>
      </c>
      <c r="AS21" s="39" t="str">
        <f t="shared" si="21"/>
        <v/>
      </c>
      <c r="AT21" s="39" t="str">
        <f t="shared" si="21"/>
        <v/>
      </c>
      <c r="AU21" s="39" t="str">
        <f t="shared" si="21"/>
        <v/>
      </c>
      <c r="AV21" s="39" t="str">
        <f t="shared" si="21"/>
        <v/>
      </c>
      <c r="AW21" s="39" t="str">
        <f t="shared" si="21"/>
        <v/>
      </c>
      <c r="AX21" s="39" t="str">
        <f t="shared" si="21"/>
        <v/>
      </c>
      <c r="AY21" s="39" t="str">
        <f t="shared" si="21"/>
        <v/>
      </c>
      <c r="AZ21" s="39" t="str">
        <f t="shared" si="21"/>
        <v/>
      </c>
      <c r="BA21" s="39" t="str">
        <f t="shared" si="21"/>
        <v/>
      </c>
      <c r="BB21" s="39" t="str">
        <f t="shared" si="21"/>
        <v/>
      </c>
      <c r="BC21" s="39" t="str">
        <f t="shared" si="23"/>
        <v/>
      </c>
      <c r="BD21" s="39" t="str">
        <f t="shared" si="23"/>
        <v/>
      </c>
      <c r="BE21" s="39" t="str">
        <f t="shared" si="23"/>
        <v/>
      </c>
      <c r="BF21" s="39" t="str">
        <f t="shared" si="23"/>
        <v/>
      </c>
      <c r="BG21" s="39" t="str">
        <f t="shared" si="23"/>
        <v/>
      </c>
      <c r="BH21" s="39" t="str">
        <f t="shared" si="23"/>
        <v/>
      </c>
      <c r="BI21" s="39" t="str">
        <f t="shared" si="23"/>
        <v/>
      </c>
      <c r="BJ21" s="39" t="str">
        <f t="shared" si="23"/>
        <v/>
      </c>
      <c r="BK21" s="39">
        <f t="shared" si="23"/>
        <v>11495000</v>
      </c>
      <c r="BL21" s="39" t="str">
        <f t="shared" si="23"/>
        <v/>
      </c>
      <c r="BM21" s="39" t="str">
        <f t="shared" si="23"/>
        <v/>
      </c>
      <c r="BN21" s="39" t="str">
        <f t="shared" si="23"/>
        <v/>
      </c>
      <c r="BO21" s="39" t="str">
        <f t="shared" si="23"/>
        <v/>
      </c>
      <c r="BP21" s="39" t="str">
        <f t="shared" si="23"/>
        <v/>
      </c>
      <c r="BQ21" s="39" t="str">
        <f t="shared" si="23"/>
        <v/>
      </c>
      <c r="BR21" s="39" t="str">
        <f t="shared" si="23"/>
        <v/>
      </c>
      <c r="BS21" s="39" t="str">
        <f t="shared" si="24"/>
        <v/>
      </c>
      <c r="BT21" s="39" t="str">
        <f t="shared" si="24"/>
        <v/>
      </c>
      <c r="BU21" s="39" t="str">
        <f t="shared" si="24"/>
        <v/>
      </c>
      <c r="BV21" s="39" t="str">
        <f t="shared" si="24"/>
        <v/>
      </c>
      <c r="BW21" s="39" t="str">
        <f t="shared" si="24"/>
        <v/>
      </c>
      <c r="BX21" s="39" t="str">
        <f t="shared" si="24"/>
        <v/>
      </c>
      <c r="BY21" s="39" t="str">
        <f t="shared" si="24"/>
        <v/>
      </c>
      <c r="BZ21" s="39" t="str">
        <f t="shared" si="24"/>
        <v/>
      </c>
      <c r="CA21" s="39" t="str">
        <f t="shared" si="24"/>
        <v/>
      </c>
      <c r="CB21" s="39" t="str">
        <f t="shared" si="24"/>
        <v/>
      </c>
      <c r="CC21" s="39" t="str">
        <f t="shared" si="24"/>
        <v/>
      </c>
      <c r="CD21" s="39" t="str">
        <f t="shared" si="24"/>
        <v/>
      </c>
      <c r="CE21" s="39" t="str">
        <f t="shared" si="24"/>
        <v/>
      </c>
      <c r="CF21" s="39" t="str">
        <f t="shared" si="24"/>
        <v/>
      </c>
      <c r="CG21" s="39" t="str">
        <f t="shared" si="24"/>
        <v/>
      </c>
      <c r="CH21" s="39" t="str">
        <f t="shared" si="24"/>
        <v/>
      </c>
      <c r="CI21" s="39" t="str">
        <f t="shared" si="22"/>
        <v/>
      </c>
      <c r="CJ21" s="39" t="str">
        <f t="shared" si="22"/>
        <v/>
      </c>
      <c r="CK21" s="39" t="str">
        <f t="shared" si="22"/>
        <v/>
      </c>
      <c r="CL21" s="39" t="str">
        <f t="shared" si="22"/>
        <v/>
      </c>
      <c r="CM21" s="41" t="str">
        <f t="shared" si="22"/>
        <v/>
      </c>
    </row>
    <row r="22" spans="2:91">
      <c r="B22" s="23" t="s">
        <v>118</v>
      </c>
      <c r="C22" s="9" t="s">
        <v>100</v>
      </c>
      <c r="D22" s="4" t="s">
        <v>50</v>
      </c>
      <c r="E22" s="10" t="s">
        <v>26</v>
      </c>
      <c r="F22" s="10" t="s">
        <v>27</v>
      </c>
      <c r="G22" s="10" t="s">
        <v>28</v>
      </c>
      <c r="H22" s="5">
        <v>100</v>
      </c>
      <c r="I22" s="5">
        <v>204</v>
      </c>
      <c r="J22" s="5"/>
      <c r="K22" s="5"/>
      <c r="L22" s="9"/>
      <c r="M22" s="5"/>
      <c r="N22" s="5"/>
      <c r="O22" s="5">
        <v>1985</v>
      </c>
      <c r="P22" s="9">
        <v>50</v>
      </c>
      <c r="Q22" s="11">
        <f t="shared" si="2"/>
        <v>0.44</v>
      </c>
      <c r="R22" s="11">
        <f t="shared" si="3"/>
        <v>0.44</v>
      </c>
      <c r="S22" s="9">
        <f t="shared" si="4"/>
        <v>22</v>
      </c>
      <c r="T22" s="12">
        <v>19000</v>
      </c>
      <c r="U22" s="12">
        <f t="shared" si="5"/>
        <v>3876000</v>
      </c>
      <c r="V22" s="12">
        <f t="shared" si="6"/>
        <v>1705440</v>
      </c>
      <c r="W22" s="12">
        <f t="shared" si="7"/>
        <v>77520</v>
      </c>
      <c r="X22" s="24">
        <f t="shared" si="8"/>
        <v>34108.800000000003</v>
      </c>
      <c r="Z22" s="31">
        <f t="shared" si="9"/>
        <v>2035</v>
      </c>
      <c r="AA22" s="32">
        <f t="shared" si="10"/>
        <v>2085</v>
      </c>
      <c r="AB22" s="9">
        <f t="shared" si="11"/>
        <v>2135</v>
      </c>
      <c r="AC22" s="9">
        <f t="shared" si="12"/>
        <v>2185</v>
      </c>
      <c r="AD22" s="9">
        <f t="shared" si="13"/>
        <v>2235</v>
      </c>
      <c r="AE22" s="9">
        <f t="shared" si="14"/>
        <v>2285</v>
      </c>
      <c r="AF22" s="9">
        <f t="shared" si="15"/>
        <v>2335</v>
      </c>
      <c r="AG22" s="9">
        <f t="shared" si="16"/>
        <v>2385</v>
      </c>
      <c r="AH22" s="9">
        <f t="shared" si="17"/>
        <v>2435</v>
      </c>
      <c r="AI22" s="9">
        <f t="shared" si="18"/>
        <v>2485</v>
      </c>
      <c r="AJ22" s="9">
        <f t="shared" si="19"/>
        <v>2535</v>
      </c>
      <c r="AK22" s="33">
        <f t="shared" si="20"/>
        <v>2585</v>
      </c>
      <c r="AM22" s="40" t="str">
        <f t="shared" si="21"/>
        <v/>
      </c>
      <c r="AN22" s="39" t="str">
        <f t="shared" si="21"/>
        <v/>
      </c>
      <c r="AO22" s="39" t="str">
        <f t="shared" si="21"/>
        <v/>
      </c>
      <c r="AP22" s="39" t="str">
        <f t="shared" si="21"/>
        <v/>
      </c>
      <c r="AQ22" s="39" t="str">
        <f t="shared" si="21"/>
        <v/>
      </c>
      <c r="AR22" s="39" t="str">
        <f t="shared" si="21"/>
        <v/>
      </c>
      <c r="AS22" s="39" t="str">
        <f t="shared" si="21"/>
        <v/>
      </c>
      <c r="AT22" s="39" t="str">
        <f t="shared" si="21"/>
        <v/>
      </c>
      <c r="AU22" s="39" t="str">
        <f t="shared" si="21"/>
        <v/>
      </c>
      <c r="AV22" s="39" t="str">
        <f t="shared" si="21"/>
        <v/>
      </c>
      <c r="AW22" s="39" t="str">
        <f t="shared" si="21"/>
        <v/>
      </c>
      <c r="AX22" s="39" t="str">
        <f t="shared" si="21"/>
        <v/>
      </c>
      <c r="AY22" s="39" t="str">
        <f t="shared" si="21"/>
        <v/>
      </c>
      <c r="AZ22" s="39" t="str">
        <f t="shared" si="21"/>
        <v/>
      </c>
      <c r="BA22" s="39" t="str">
        <f t="shared" si="21"/>
        <v/>
      </c>
      <c r="BB22" s="39" t="str">
        <f t="shared" si="21"/>
        <v/>
      </c>
      <c r="BC22" s="39" t="str">
        <f t="shared" si="23"/>
        <v/>
      </c>
      <c r="BD22" s="39" t="str">
        <f t="shared" si="23"/>
        <v/>
      </c>
      <c r="BE22" s="39" t="str">
        <f t="shared" si="23"/>
        <v/>
      </c>
      <c r="BF22" s="39" t="str">
        <f t="shared" si="23"/>
        <v/>
      </c>
      <c r="BG22" s="39" t="str">
        <f t="shared" si="23"/>
        <v/>
      </c>
      <c r="BH22" s="39" t="str">
        <f t="shared" si="23"/>
        <v/>
      </c>
      <c r="BI22" s="39">
        <f t="shared" si="23"/>
        <v>3876000</v>
      </c>
      <c r="BJ22" s="39" t="str">
        <f t="shared" si="23"/>
        <v/>
      </c>
      <c r="BK22" s="39" t="str">
        <f t="shared" si="23"/>
        <v/>
      </c>
      <c r="BL22" s="39" t="str">
        <f t="shared" si="23"/>
        <v/>
      </c>
      <c r="BM22" s="39" t="str">
        <f t="shared" si="23"/>
        <v/>
      </c>
      <c r="BN22" s="39" t="str">
        <f t="shared" si="23"/>
        <v/>
      </c>
      <c r="BO22" s="39" t="str">
        <f t="shared" si="23"/>
        <v/>
      </c>
      <c r="BP22" s="39" t="str">
        <f t="shared" si="23"/>
        <v/>
      </c>
      <c r="BQ22" s="39" t="str">
        <f t="shared" si="23"/>
        <v/>
      </c>
      <c r="BR22" s="39" t="str">
        <f t="shared" si="23"/>
        <v/>
      </c>
      <c r="BS22" s="39" t="str">
        <f t="shared" si="24"/>
        <v/>
      </c>
      <c r="BT22" s="39" t="str">
        <f t="shared" si="24"/>
        <v/>
      </c>
      <c r="BU22" s="39" t="str">
        <f t="shared" si="24"/>
        <v/>
      </c>
      <c r="BV22" s="39" t="str">
        <f t="shared" si="24"/>
        <v/>
      </c>
      <c r="BW22" s="39" t="str">
        <f t="shared" si="24"/>
        <v/>
      </c>
      <c r="BX22" s="39" t="str">
        <f t="shared" si="24"/>
        <v/>
      </c>
      <c r="BY22" s="39" t="str">
        <f t="shared" si="24"/>
        <v/>
      </c>
      <c r="BZ22" s="39" t="str">
        <f t="shared" si="24"/>
        <v/>
      </c>
      <c r="CA22" s="39" t="str">
        <f t="shared" si="24"/>
        <v/>
      </c>
      <c r="CB22" s="39" t="str">
        <f t="shared" si="24"/>
        <v/>
      </c>
      <c r="CC22" s="39" t="str">
        <f t="shared" si="24"/>
        <v/>
      </c>
      <c r="CD22" s="39" t="str">
        <f t="shared" si="24"/>
        <v/>
      </c>
      <c r="CE22" s="39" t="str">
        <f t="shared" si="24"/>
        <v/>
      </c>
      <c r="CF22" s="39" t="str">
        <f t="shared" si="24"/>
        <v/>
      </c>
      <c r="CG22" s="39" t="str">
        <f t="shared" si="24"/>
        <v/>
      </c>
      <c r="CH22" s="39" t="str">
        <f t="shared" si="24"/>
        <v/>
      </c>
      <c r="CI22" s="39" t="str">
        <f t="shared" si="22"/>
        <v/>
      </c>
      <c r="CJ22" s="39" t="str">
        <f t="shared" si="22"/>
        <v/>
      </c>
      <c r="CK22" s="39" t="str">
        <f t="shared" si="22"/>
        <v/>
      </c>
      <c r="CL22" s="39" t="str">
        <f t="shared" si="22"/>
        <v/>
      </c>
      <c r="CM22" s="41" t="str">
        <f t="shared" si="22"/>
        <v/>
      </c>
    </row>
    <row r="23" spans="2:91">
      <c r="B23" s="23" t="s">
        <v>119</v>
      </c>
      <c r="C23" s="9" t="s">
        <v>100</v>
      </c>
      <c r="D23" s="4" t="s">
        <v>51</v>
      </c>
      <c r="E23" s="10" t="s">
        <v>26</v>
      </c>
      <c r="F23" s="10" t="s">
        <v>27</v>
      </c>
      <c r="G23" s="10" t="s">
        <v>28</v>
      </c>
      <c r="H23" s="5">
        <v>100</v>
      </c>
      <c r="I23" s="5">
        <v>280</v>
      </c>
      <c r="J23" s="5"/>
      <c r="K23" s="5"/>
      <c r="L23" s="9"/>
      <c r="M23" s="5"/>
      <c r="N23" s="5"/>
      <c r="O23" s="5">
        <v>1992</v>
      </c>
      <c r="P23" s="9">
        <v>50</v>
      </c>
      <c r="Q23" s="11">
        <f t="shared" si="2"/>
        <v>0.57999999999999996</v>
      </c>
      <c r="R23" s="11">
        <f t="shared" si="3"/>
        <v>0.57999999999999996</v>
      </c>
      <c r="S23" s="9">
        <f t="shared" si="4"/>
        <v>29</v>
      </c>
      <c r="T23" s="12">
        <v>19000</v>
      </c>
      <c r="U23" s="12">
        <f t="shared" si="5"/>
        <v>5320000</v>
      </c>
      <c r="V23" s="12">
        <f t="shared" si="6"/>
        <v>3085600</v>
      </c>
      <c r="W23" s="12">
        <f t="shared" si="7"/>
        <v>106400</v>
      </c>
      <c r="X23" s="24">
        <f t="shared" si="8"/>
        <v>61712</v>
      </c>
      <c r="Z23" s="31">
        <f t="shared" si="9"/>
        <v>2042</v>
      </c>
      <c r="AA23" s="32">
        <f t="shared" si="10"/>
        <v>2092</v>
      </c>
      <c r="AB23" s="9">
        <f t="shared" si="11"/>
        <v>2142</v>
      </c>
      <c r="AC23" s="9">
        <f t="shared" si="12"/>
        <v>2192</v>
      </c>
      <c r="AD23" s="9">
        <f t="shared" si="13"/>
        <v>2242</v>
      </c>
      <c r="AE23" s="9">
        <f t="shared" si="14"/>
        <v>2292</v>
      </c>
      <c r="AF23" s="9">
        <f t="shared" si="15"/>
        <v>2342</v>
      </c>
      <c r="AG23" s="9">
        <f t="shared" si="16"/>
        <v>2392</v>
      </c>
      <c r="AH23" s="9">
        <f t="shared" si="17"/>
        <v>2442</v>
      </c>
      <c r="AI23" s="9">
        <f t="shared" si="18"/>
        <v>2492</v>
      </c>
      <c r="AJ23" s="9">
        <f t="shared" si="19"/>
        <v>2542</v>
      </c>
      <c r="AK23" s="33">
        <f t="shared" si="20"/>
        <v>2592</v>
      </c>
      <c r="AM23" s="40" t="str">
        <f t="shared" si="21"/>
        <v/>
      </c>
      <c r="AN23" s="39" t="str">
        <f t="shared" si="21"/>
        <v/>
      </c>
      <c r="AO23" s="39" t="str">
        <f t="shared" si="21"/>
        <v/>
      </c>
      <c r="AP23" s="39" t="str">
        <f t="shared" si="21"/>
        <v/>
      </c>
      <c r="AQ23" s="39" t="str">
        <f t="shared" si="21"/>
        <v/>
      </c>
      <c r="AR23" s="39" t="str">
        <f t="shared" si="21"/>
        <v/>
      </c>
      <c r="AS23" s="39" t="str">
        <f t="shared" si="21"/>
        <v/>
      </c>
      <c r="AT23" s="39" t="str">
        <f t="shared" si="21"/>
        <v/>
      </c>
      <c r="AU23" s="39" t="str">
        <f t="shared" si="21"/>
        <v/>
      </c>
      <c r="AV23" s="39" t="str">
        <f t="shared" si="21"/>
        <v/>
      </c>
      <c r="AW23" s="39" t="str">
        <f t="shared" si="21"/>
        <v/>
      </c>
      <c r="AX23" s="39" t="str">
        <f t="shared" si="21"/>
        <v/>
      </c>
      <c r="AY23" s="39" t="str">
        <f t="shared" si="21"/>
        <v/>
      </c>
      <c r="AZ23" s="39" t="str">
        <f t="shared" si="21"/>
        <v/>
      </c>
      <c r="BA23" s="39" t="str">
        <f t="shared" si="21"/>
        <v/>
      </c>
      <c r="BB23" s="39" t="str">
        <f t="shared" si="21"/>
        <v/>
      </c>
      <c r="BC23" s="39" t="str">
        <f t="shared" si="23"/>
        <v/>
      </c>
      <c r="BD23" s="39" t="str">
        <f t="shared" si="23"/>
        <v/>
      </c>
      <c r="BE23" s="39" t="str">
        <f t="shared" si="23"/>
        <v/>
      </c>
      <c r="BF23" s="39" t="str">
        <f t="shared" si="23"/>
        <v/>
      </c>
      <c r="BG23" s="39" t="str">
        <f t="shared" si="23"/>
        <v/>
      </c>
      <c r="BH23" s="39" t="str">
        <f t="shared" si="23"/>
        <v/>
      </c>
      <c r="BI23" s="39" t="str">
        <f t="shared" si="23"/>
        <v/>
      </c>
      <c r="BJ23" s="39" t="str">
        <f t="shared" si="23"/>
        <v/>
      </c>
      <c r="BK23" s="39" t="str">
        <f t="shared" si="23"/>
        <v/>
      </c>
      <c r="BL23" s="39" t="str">
        <f t="shared" si="23"/>
        <v/>
      </c>
      <c r="BM23" s="39" t="str">
        <f t="shared" si="23"/>
        <v/>
      </c>
      <c r="BN23" s="39" t="str">
        <f t="shared" si="23"/>
        <v/>
      </c>
      <c r="BO23" s="39" t="str">
        <f t="shared" si="23"/>
        <v/>
      </c>
      <c r="BP23" s="39">
        <f t="shared" si="23"/>
        <v>5320000</v>
      </c>
      <c r="BQ23" s="39" t="str">
        <f t="shared" si="23"/>
        <v/>
      </c>
      <c r="BR23" s="39" t="str">
        <f t="shared" si="23"/>
        <v/>
      </c>
      <c r="BS23" s="39" t="str">
        <f t="shared" si="24"/>
        <v/>
      </c>
      <c r="BT23" s="39" t="str">
        <f t="shared" si="24"/>
        <v/>
      </c>
      <c r="BU23" s="39" t="str">
        <f t="shared" si="24"/>
        <v/>
      </c>
      <c r="BV23" s="39" t="str">
        <f t="shared" si="24"/>
        <v/>
      </c>
      <c r="BW23" s="39" t="str">
        <f t="shared" si="24"/>
        <v/>
      </c>
      <c r="BX23" s="39" t="str">
        <f t="shared" si="24"/>
        <v/>
      </c>
      <c r="BY23" s="39" t="str">
        <f t="shared" si="24"/>
        <v/>
      </c>
      <c r="BZ23" s="39" t="str">
        <f t="shared" si="24"/>
        <v/>
      </c>
      <c r="CA23" s="39" t="str">
        <f t="shared" si="24"/>
        <v/>
      </c>
      <c r="CB23" s="39" t="str">
        <f t="shared" si="24"/>
        <v/>
      </c>
      <c r="CC23" s="39" t="str">
        <f t="shared" si="24"/>
        <v/>
      </c>
      <c r="CD23" s="39" t="str">
        <f t="shared" si="24"/>
        <v/>
      </c>
      <c r="CE23" s="39" t="str">
        <f t="shared" si="24"/>
        <v/>
      </c>
      <c r="CF23" s="39" t="str">
        <f t="shared" si="24"/>
        <v/>
      </c>
      <c r="CG23" s="39" t="str">
        <f t="shared" si="24"/>
        <v/>
      </c>
      <c r="CH23" s="39" t="str">
        <f t="shared" si="24"/>
        <v/>
      </c>
      <c r="CI23" s="39" t="str">
        <f t="shared" si="22"/>
        <v/>
      </c>
      <c r="CJ23" s="39" t="str">
        <f t="shared" si="22"/>
        <v/>
      </c>
      <c r="CK23" s="39" t="str">
        <f t="shared" si="22"/>
        <v/>
      </c>
      <c r="CL23" s="39" t="str">
        <f t="shared" si="22"/>
        <v/>
      </c>
      <c r="CM23" s="41" t="str">
        <f t="shared" si="22"/>
        <v/>
      </c>
    </row>
    <row r="24" spans="2:91" ht="25.5">
      <c r="B24" s="23" t="s">
        <v>120</v>
      </c>
      <c r="C24" s="9" t="s">
        <v>100</v>
      </c>
      <c r="D24" s="4" t="s">
        <v>52</v>
      </c>
      <c r="E24" s="10" t="s">
        <v>26</v>
      </c>
      <c r="F24" s="10" t="s">
        <v>27</v>
      </c>
      <c r="G24" s="5" t="s">
        <v>29</v>
      </c>
      <c r="H24" s="5">
        <v>100</v>
      </c>
      <c r="I24" s="5">
        <v>260</v>
      </c>
      <c r="J24" s="5"/>
      <c r="K24" s="5"/>
      <c r="L24" s="9"/>
      <c r="M24" s="5"/>
      <c r="N24" s="5"/>
      <c r="O24" s="5">
        <v>1967</v>
      </c>
      <c r="P24" s="9">
        <v>50</v>
      </c>
      <c r="Q24" s="11">
        <f t="shared" si="2"/>
        <v>0.08</v>
      </c>
      <c r="R24" s="11">
        <f t="shared" si="3"/>
        <v>0.08</v>
      </c>
      <c r="S24" s="9">
        <f t="shared" si="4"/>
        <v>4</v>
      </c>
      <c r="T24" s="12">
        <v>19000</v>
      </c>
      <c r="U24" s="12">
        <f t="shared" si="5"/>
        <v>4940000</v>
      </c>
      <c r="V24" s="12">
        <f t="shared" si="6"/>
        <v>395200</v>
      </c>
      <c r="W24" s="12">
        <f t="shared" si="7"/>
        <v>98800</v>
      </c>
      <c r="X24" s="24">
        <f t="shared" si="8"/>
        <v>7904</v>
      </c>
      <c r="Z24" s="31">
        <f t="shared" si="9"/>
        <v>2017</v>
      </c>
      <c r="AA24" s="32">
        <f t="shared" si="10"/>
        <v>2067</v>
      </c>
      <c r="AB24" s="9">
        <f t="shared" si="11"/>
        <v>2117</v>
      </c>
      <c r="AC24" s="9">
        <f t="shared" si="12"/>
        <v>2167</v>
      </c>
      <c r="AD24" s="9">
        <f t="shared" si="13"/>
        <v>2217</v>
      </c>
      <c r="AE24" s="9">
        <f t="shared" si="14"/>
        <v>2267</v>
      </c>
      <c r="AF24" s="9">
        <f t="shared" si="15"/>
        <v>2317</v>
      </c>
      <c r="AG24" s="9">
        <f t="shared" si="16"/>
        <v>2367</v>
      </c>
      <c r="AH24" s="9">
        <f t="shared" si="17"/>
        <v>2417</v>
      </c>
      <c r="AI24" s="9">
        <f t="shared" si="18"/>
        <v>2467</v>
      </c>
      <c r="AJ24" s="9">
        <f t="shared" si="19"/>
        <v>2517</v>
      </c>
      <c r="AK24" s="33">
        <f t="shared" si="20"/>
        <v>2567</v>
      </c>
      <c r="AM24" s="40" t="str">
        <f t="shared" si="21"/>
        <v/>
      </c>
      <c r="AN24" s="39" t="str">
        <f t="shared" si="21"/>
        <v/>
      </c>
      <c r="AO24" s="39" t="str">
        <f t="shared" si="21"/>
        <v/>
      </c>
      <c r="AP24" s="39" t="str">
        <f t="shared" si="21"/>
        <v/>
      </c>
      <c r="AQ24" s="39">
        <f t="shared" si="21"/>
        <v>4940000</v>
      </c>
      <c r="AR24" s="39" t="str">
        <f t="shared" si="21"/>
        <v/>
      </c>
      <c r="AS24" s="39" t="str">
        <f t="shared" si="21"/>
        <v/>
      </c>
      <c r="AT24" s="39" t="str">
        <f t="shared" si="21"/>
        <v/>
      </c>
      <c r="AU24" s="39" t="str">
        <f t="shared" si="21"/>
        <v/>
      </c>
      <c r="AV24" s="39" t="str">
        <f t="shared" si="21"/>
        <v/>
      </c>
      <c r="AW24" s="39" t="str">
        <f t="shared" si="21"/>
        <v/>
      </c>
      <c r="AX24" s="39" t="str">
        <f t="shared" si="21"/>
        <v/>
      </c>
      <c r="AY24" s="39" t="str">
        <f t="shared" si="21"/>
        <v/>
      </c>
      <c r="AZ24" s="39" t="str">
        <f t="shared" si="21"/>
        <v/>
      </c>
      <c r="BA24" s="39" t="str">
        <f t="shared" si="21"/>
        <v/>
      </c>
      <c r="BB24" s="39" t="str">
        <f t="shared" si="21"/>
        <v/>
      </c>
      <c r="BC24" s="39" t="str">
        <f t="shared" si="23"/>
        <v/>
      </c>
      <c r="BD24" s="39" t="str">
        <f t="shared" si="23"/>
        <v/>
      </c>
      <c r="BE24" s="39" t="str">
        <f t="shared" si="23"/>
        <v/>
      </c>
      <c r="BF24" s="39" t="str">
        <f t="shared" si="23"/>
        <v/>
      </c>
      <c r="BG24" s="39" t="str">
        <f t="shared" si="23"/>
        <v/>
      </c>
      <c r="BH24" s="39" t="str">
        <f t="shared" si="23"/>
        <v/>
      </c>
      <c r="BI24" s="39" t="str">
        <f t="shared" si="23"/>
        <v/>
      </c>
      <c r="BJ24" s="39" t="str">
        <f t="shared" si="23"/>
        <v/>
      </c>
      <c r="BK24" s="39" t="str">
        <f t="shared" si="23"/>
        <v/>
      </c>
      <c r="BL24" s="39" t="str">
        <f t="shared" si="23"/>
        <v/>
      </c>
      <c r="BM24" s="39" t="str">
        <f t="shared" si="23"/>
        <v/>
      </c>
      <c r="BN24" s="39" t="str">
        <f t="shared" si="23"/>
        <v/>
      </c>
      <c r="BO24" s="39" t="str">
        <f t="shared" si="23"/>
        <v/>
      </c>
      <c r="BP24" s="39" t="str">
        <f t="shared" si="23"/>
        <v/>
      </c>
      <c r="BQ24" s="39" t="str">
        <f t="shared" si="23"/>
        <v/>
      </c>
      <c r="BR24" s="39" t="str">
        <f t="shared" si="23"/>
        <v/>
      </c>
      <c r="BS24" s="39" t="str">
        <f t="shared" si="24"/>
        <v/>
      </c>
      <c r="BT24" s="39" t="str">
        <f t="shared" si="24"/>
        <v/>
      </c>
      <c r="BU24" s="39" t="str">
        <f t="shared" si="24"/>
        <v/>
      </c>
      <c r="BV24" s="39" t="str">
        <f t="shared" si="24"/>
        <v/>
      </c>
      <c r="BW24" s="39" t="str">
        <f t="shared" si="24"/>
        <v/>
      </c>
      <c r="BX24" s="39" t="str">
        <f t="shared" si="24"/>
        <v/>
      </c>
      <c r="BY24" s="39" t="str">
        <f t="shared" si="24"/>
        <v/>
      </c>
      <c r="BZ24" s="39" t="str">
        <f t="shared" si="24"/>
        <v/>
      </c>
      <c r="CA24" s="39" t="str">
        <f t="shared" si="24"/>
        <v/>
      </c>
      <c r="CB24" s="39" t="str">
        <f t="shared" si="24"/>
        <v/>
      </c>
      <c r="CC24" s="39" t="str">
        <f t="shared" si="24"/>
        <v/>
      </c>
      <c r="CD24" s="39" t="str">
        <f t="shared" si="24"/>
        <v/>
      </c>
      <c r="CE24" s="39" t="str">
        <f t="shared" si="24"/>
        <v/>
      </c>
      <c r="CF24" s="39" t="str">
        <f t="shared" si="24"/>
        <v/>
      </c>
      <c r="CG24" s="39" t="str">
        <f t="shared" si="24"/>
        <v/>
      </c>
      <c r="CH24" s="39" t="str">
        <f t="shared" si="24"/>
        <v/>
      </c>
      <c r="CI24" s="39" t="str">
        <f t="shared" si="22"/>
        <v/>
      </c>
      <c r="CJ24" s="39" t="str">
        <f t="shared" si="22"/>
        <v/>
      </c>
      <c r="CK24" s="39" t="str">
        <f t="shared" si="22"/>
        <v/>
      </c>
      <c r="CL24" s="39" t="str">
        <f t="shared" si="22"/>
        <v/>
      </c>
      <c r="CM24" s="41" t="str">
        <f t="shared" si="22"/>
        <v/>
      </c>
    </row>
    <row r="25" spans="2:91" ht="25.5">
      <c r="B25" s="23" t="s">
        <v>121</v>
      </c>
      <c r="C25" s="9" t="s">
        <v>100</v>
      </c>
      <c r="D25" s="4" t="s">
        <v>53</v>
      </c>
      <c r="E25" s="10" t="s">
        <v>26</v>
      </c>
      <c r="F25" s="10" t="s">
        <v>27</v>
      </c>
      <c r="G25" s="5" t="s">
        <v>29</v>
      </c>
      <c r="H25" s="5">
        <v>80</v>
      </c>
      <c r="I25" s="5">
        <v>140</v>
      </c>
      <c r="J25" s="5"/>
      <c r="K25" s="9"/>
      <c r="L25" s="9"/>
      <c r="M25" s="5"/>
      <c r="N25" s="5"/>
      <c r="O25" s="5">
        <v>1967</v>
      </c>
      <c r="P25" s="9">
        <v>50</v>
      </c>
      <c r="Q25" s="11">
        <f t="shared" si="2"/>
        <v>0.08</v>
      </c>
      <c r="R25" s="11">
        <f t="shared" si="3"/>
        <v>0.08</v>
      </c>
      <c r="S25" s="9">
        <f t="shared" si="4"/>
        <v>4</v>
      </c>
      <c r="T25" s="12">
        <v>17000</v>
      </c>
      <c r="U25" s="12">
        <f t="shared" si="5"/>
        <v>2380000</v>
      </c>
      <c r="V25" s="12">
        <f t="shared" si="6"/>
        <v>190400</v>
      </c>
      <c r="W25" s="12">
        <f t="shared" si="7"/>
        <v>47600</v>
      </c>
      <c r="X25" s="24">
        <f t="shared" si="8"/>
        <v>3808</v>
      </c>
      <c r="Z25" s="31">
        <f t="shared" si="9"/>
        <v>2017</v>
      </c>
      <c r="AA25" s="32">
        <f t="shared" si="10"/>
        <v>2067</v>
      </c>
      <c r="AB25" s="9">
        <f t="shared" si="11"/>
        <v>2117</v>
      </c>
      <c r="AC25" s="9">
        <f t="shared" si="12"/>
        <v>2167</v>
      </c>
      <c r="AD25" s="9">
        <f t="shared" si="13"/>
        <v>2217</v>
      </c>
      <c r="AE25" s="9">
        <f t="shared" si="14"/>
        <v>2267</v>
      </c>
      <c r="AF25" s="9">
        <f t="shared" si="15"/>
        <v>2317</v>
      </c>
      <c r="AG25" s="9">
        <f t="shared" si="16"/>
        <v>2367</v>
      </c>
      <c r="AH25" s="9">
        <f t="shared" si="17"/>
        <v>2417</v>
      </c>
      <c r="AI25" s="9">
        <f t="shared" si="18"/>
        <v>2467</v>
      </c>
      <c r="AJ25" s="9">
        <f t="shared" si="19"/>
        <v>2517</v>
      </c>
      <c r="AK25" s="33">
        <f t="shared" si="20"/>
        <v>2567</v>
      </c>
      <c r="AM25" s="40" t="str">
        <f t="shared" si="21"/>
        <v/>
      </c>
      <c r="AN25" s="39" t="str">
        <f t="shared" si="21"/>
        <v/>
      </c>
      <c r="AO25" s="39" t="str">
        <f t="shared" si="21"/>
        <v/>
      </c>
      <c r="AP25" s="39" t="str">
        <f t="shared" si="21"/>
        <v/>
      </c>
      <c r="AQ25" s="39">
        <f t="shared" si="21"/>
        <v>2380000</v>
      </c>
      <c r="AR25" s="39" t="str">
        <f t="shared" si="21"/>
        <v/>
      </c>
      <c r="AS25" s="39" t="str">
        <f t="shared" si="21"/>
        <v/>
      </c>
      <c r="AT25" s="39" t="str">
        <f t="shared" si="21"/>
        <v/>
      </c>
      <c r="AU25" s="39" t="str">
        <f t="shared" si="21"/>
        <v/>
      </c>
      <c r="AV25" s="39" t="str">
        <f t="shared" si="21"/>
        <v/>
      </c>
      <c r="AW25" s="39" t="str">
        <f t="shared" si="21"/>
        <v/>
      </c>
      <c r="AX25" s="39" t="str">
        <f t="shared" si="21"/>
        <v/>
      </c>
      <c r="AY25" s="39" t="str">
        <f t="shared" si="21"/>
        <v/>
      </c>
      <c r="AZ25" s="39" t="str">
        <f t="shared" si="21"/>
        <v/>
      </c>
      <c r="BA25" s="39" t="str">
        <f t="shared" si="21"/>
        <v/>
      </c>
      <c r="BB25" s="39" t="str">
        <f t="shared" si="21"/>
        <v/>
      </c>
      <c r="BC25" s="39" t="str">
        <f t="shared" si="23"/>
        <v/>
      </c>
      <c r="BD25" s="39" t="str">
        <f t="shared" si="23"/>
        <v/>
      </c>
      <c r="BE25" s="39" t="str">
        <f t="shared" si="23"/>
        <v/>
      </c>
      <c r="BF25" s="39" t="str">
        <f t="shared" si="23"/>
        <v/>
      </c>
      <c r="BG25" s="39" t="str">
        <f t="shared" si="23"/>
        <v/>
      </c>
      <c r="BH25" s="39" t="str">
        <f t="shared" si="23"/>
        <v/>
      </c>
      <c r="BI25" s="39" t="str">
        <f t="shared" si="23"/>
        <v/>
      </c>
      <c r="BJ25" s="39" t="str">
        <f t="shared" si="23"/>
        <v/>
      </c>
      <c r="BK25" s="39" t="str">
        <f t="shared" si="23"/>
        <v/>
      </c>
      <c r="BL25" s="39" t="str">
        <f t="shared" si="23"/>
        <v/>
      </c>
      <c r="BM25" s="39" t="str">
        <f t="shared" si="23"/>
        <v/>
      </c>
      <c r="BN25" s="39" t="str">
        <f t="shared" si="23"/>
        <v/>
      </c>
      <c r="BO25" s="39" t="str">
        <f t="shared" si="23"/>
        <v/>
      </c>
      <c r="BP25" s="39" t="str">
        <f t="shared" si="23"/>
        <v/>
      </c>
      <c r="BQ25" s="39" t="str">
        <f t="shared" si="23"/>
        <v/>
      </c>
      <c r="BR25" s="39" t="str">
        <f t="shared" si="23"/>
        <v/>
      </c>
      <c r="BS25" s="39" t="str">
        <f t="shared" si="24"/>
        <v/>
      </c>
      <c r="BT25" s="39" t="str">
        <f t="shared" si="24"/>
        <v/>
      </c>
      <c r="BU25" s="39" t="str">
        <f t="shared" si="24"/>
        <v/>
      </c>
      <c r="BV25" s="39" t="str">
        <f t="shared" si="24"/>
        <v/>
      </c>
      <c r="BW25" s="39" t="str">
        <f t="shared" si="24"/>
        <v/>
      </c>
      <c r="BX25" s="39" t="str">
        <f t="shared" si="24"/>
        <v/>
      </c>
      <c r="BY25" s="39" t="str">
        <f t="shared" si="24"/>
        <v/>
      </c>
      <c r="BZ25" s="39" t="str">
        <f t="shared" si="24"/>
        <v/>
      </c>
      <c r="CA25" s="39" t="str">
        <f t="shared" si="24"/>
        <v/>
      </c>
      <c r="CB25" s="39" t="str">
        <f t="shared" si="24"/>
        <v/>
      </c>
      <c r="CC25" s="39" t="str">
        <f t="shared" si="24"/>
        <v/>
      </c>
      <c r="CD25" s="39" t="str">
        <f t="shared" si="24"/>
        <v/>
      </c>
      <c r="CE25" s="39" t="str">
        <f t="shared" si="24"/>
        <v/>
      </c>
      <c r="CF25" s="39" t="str">
        <f t="shared" si="24"/>
        <v/>
      </c>
      <c r="CG25" s="39" t="str">
        <f t="shared" si="24"/>
        <v/>
      </c>
      <c r="CH25" s="39" t="str">
        <f t="shared" si="24"/>
        <v/>
      </c>
      <c r="CI25" s="39" t="str">
        <f t="shared" si="22"/>
        <v/>
      </c>
      <c r="CJ25" s="39" t="str">
        <f t="shared" si="22"/>
        <v/>
      </c>
      <c r="CK25" s="39" t="str">
        <f t="shared" si="22"/>
        <v/>
      </c>
      <c r="CL25" s="39" t="str">
        <f t="shared" si="22"/>
        <v/>
      </c>
      <c r="CM25" s="41" t="str">
        <f t="shared" si="22"/>
        <v/>
      </c>
    </row>
    <row r="26" spans="2:91">
      <c r="B26" s="23" t="s">
        <v>122</v>
      </c>
      <c r="C26" s="9" t="s">
        <v>100</v>
      </c>
      <c r="D26" s="4" t="s">
        <v>54</v>
      </c>
      <c r="E26" s="10" t="s">
        <v>26</v>
      </c>
      <c r="F26" s="10" t="s">
        <v>27</v>
      </c>
      <c r="G26" s="5" t="s">
        <v>31</v>
      </c>
      <c r="H26" s="5">
        <v>100</v>
      </c>
      <c r="I26" s="5">
        <v>99</v>
      </c>
      <c r="J26" s="5"/>
      <c r="K26" s="5"/>
      <c r="L26" s="9"/>
      <c r="M26" s="5"/>
      <c r="N26" s="5"/>
      <c r="O26" s="5">
        <v>2008</v>
      </c>
      <c r="P26" s="9">
        <v>50</v>
      </c>
      <c r="Q26" s="11">
        <f t="shared" si="2"/>
        <v>0.9</v>
      </c>
      <c r="R26" s="11">
        <f t="shared" si="3"/>
        <v>0.9</v>
      </c>
      <c r="S26" s="9">
        <f t="shared" si="4"/>
        <v>45</v>
      </c>
      <c r="T26" s="12">
        <v>19000</v>
      </c>
      <c r="U26" s="12">
        <f t="shared" si="5"/>
        <v>1881000</v>
      </c>
      <c r="V26" s="12">
        <f t="shared" si="6"/>
        <v>1692900</v>
      </c>
      <c r="W26" s="12">
        <f t="shared" si="7"/>
        <v>37620</v>
      </c>
      <c r="X26" s="24">
        <f t="shared" si="8"/>
        <v>33858</v>
      </c>
      <c r="Z26" s="31">
        <f t="shared" si="9"/>
        <v>2058</v>
      </c>
      <c r="AA26" s="32">
        <f t="shared" si="10"/>
        <v>2108</v>
      </c>
      <c r="AB26" s="9">
        <f t="shared" si="11"/>
        <v>2158</v>
      </c>
      <c r="AC26" s="9">
        <f t="shared" si="12"/>
        <v>2208</v>
      </c>
      <c r="AD26" s="9">
        <f t="shared" si="13"/>
        <v>2258</v>
      </c>
      <c r="AE26" s="9">
        <f t="shared" si="14"/>
        <v>2308</v>
      </c>
      <c r="AF26" s="9">
        <f t="shared" si="15"/>
        <v>2358</v>
      </c>
      <c r="AG26" s="9">
        <f t="shared" si="16"/>
        <v>2408</v>
      </c>
      <c r="AH26" s="9">
        <f t="shared" si="17"/>
        <v>2458</v>
      </c>
      <c r="AI26" s="9">
        <f t="shared" si="18"/>
        <v>2508</v>
      </c>
      <c r="AJ26" s="9">
        <f t="shared" si="19"/>
        <v>2558</v>
      </c>
      <c r="AK26" s="33">
        <f t="shared" si="20"/>
        <v>2608</v>
      </c>
      <c r="AM26" s="40" t="str">
        <f t="shared" si="21"/>
        <v/>
      </c>
      <c r="AN26" s="39" t="str">
        <f t="shared" si="21"/>
        <v/>
      </c>
      <c r="AO26" s="39" t="str">
        <f t="shared" si="21"/>
        <v/>
      </c>
      <c r="AP26" s="39" t="str">
        <f t="shared" si="21"/>
        <v/>
      </c>
      <c r="AQ26" s="39" t="str">
        <f t="shared" si="21"/>
        <v/>
      </c>
      <c r="AR26" s="39" t="str">
        <f t="shared" si="21"/>
        <v/>
      </c>
      <c r="AS26" s="39" t="str">
        <f t="shared" si="21"/>
        <v/>
      </c>
      <c r="AT26" s="39" t="str">
        <f t="shared" si="21"/>
        <v/>
      </c>
      <c r="AU26" s="39" t="str">
        <f t="shared" si="21"/>
        <v/>
      </c>
      <c r="AV26" s="39" t="str">
        <f t="shared" si="21"/>
        <v/>
      </c>
      <c r="AW26" s="39" t="str">
        <f t="shared" si="21"/>
        <v/>
      </c>
      <c r="AX26" s="39" t="str">
        <f t="shared" ref="AX26:BM41" si="25">IF(ISERROR(HLOOKUP(AX$5,$Z26:$AK26,1,FALSE)),"",$U26)</f>
        <v/>
      </c>
      <c r="AY26" s="39" t="str">
        <f t="shared" si="25"/>
        <v/>
      </c>
      <c r="AZ26" s="39" t="str">
        <f t="shared" si="25"/>
        <v/>
      </c>
      <c r="BA26" s="39" t="str">
        <f t="shared" si="25"/>
        <v/>
      </c>
      <c r="BB26" s="39" t="str">
        <f t="shared" si="25"/>
        <v/>
      </c>
      <c r="BC26" s="39" t="str">
        <f t="shared" si="25"/>
        <v/>
      </c>
      <c r="BD26" s="39" t="str">
        <f t="shared" si="25"/>
        <v/>
      </c>
      <c r="BE26" s="39" t="str">
        <f t="shared" si="25"/>
        <v/>
      </c>
      <c r="BF26" s="39" t="str">
        <f t="shared" si="25"/>
        <v/>
      </c>
      <c r="BG26" s="39" t="str">
        <f t="shared" si="25"/>
        <v/>
      </c>
      <c r="BH26" s="39" t="str">
        <f t="shared" si="25"/>
        <v/>
      </c>
      <c r="BI26" s="39" t="str">
        <f t="shared" si="25"/>
        <v/>
      </c>
      <c r="BJ26" s="39" t="str">
        <f t="shared" si="25"/>
        <v/>
      </c>
      <c r="BK26" s="39" t="str">
        <f t="shared" si="25"/>
        <v/>
      </c>
      <c r="BL26" s="39" t="str">
        <f t="shared" si="25"/>
        <v/>
      </c>
      <c r="BM26" s="39" t="str">
        <f t="shared" si="25"/>
        <v/>
      </c>
      <c r="BN26" s="39" t="str">
        <f t="shared" si="23"/>
        <v/>
      </c>
      <c r="BO26" s="39" t="str">
        <f t="shared" si="23"/>
        <v/>
      </c>
      <c r="BP26" s="39" t="str">
        <f t="shared" si="23"/>
        <v/>
      </c>
      <c r="BQ26" s="39" t="str">
        <f t="shared" si="23"/>
        <v/>
      </c>
      <c r="BR26" s="39" t="str">
        <f t="shared" si="23"/>
        <v/>
      </c>
      <c r="BS26" s="39" t="str">
        <f t="shared" si="24"/>
        <v/>
      </c>
      <c r="BT26" s="39" t="str">
        <f t="shared" si="24"/>
        <v/>
      </c>
      <c r="BU26" s="39" t="str">
        <f t="shared" si="24"/>
        <v/>
      </c>
      <c r="BV26" s="39" t="str">
        <f t="shared" si="24"/>
        <v/>
      </c>
      <c r="BW26" s="39" t="str">
        <f t="shared" si="24"/>
        <v/>
      </c>
      <c r="BX26" s="39" t="str">
        <f t="shared" si="24"/>
        <v/>
      </c>
      <c r="BY26" s="39" t="str">
        <f t="shared" si="24"/>
        <v/>
      </c>
      <c r="BZ26" s="39" t="str">
        <f t="shared" si="24"/>
        <v/>
      </c>
      <c r="CA26" s="39" t="str">
        <f t="shared" si="24"/>
        <v/>
      </c>
      <c r="CB26" s="39" t="str">
        <f t="shared" si="24"/>
        <v/>
      </c>
      <c r="CC26" s="39" t="str">
        <f t="shared" si="24"/>
        <v/>
      </c>
      <c r="CD26" s="39" t="str">
        <f t="shared" si="24"/>
        <v/>
      </c>
      <c r="CE26" s="39" t="str">
        <f t="shared" si="24"/>
        <v/>
      </c>
      <c r="CF26" s="39">
        <f t="shared" si="24"/>
        <v>1881000</v>
      </c>
      <c r="CG26" s="39" t="str">
        <f t="shared" si="24"/>
        <v/>
      </c>
      <c r="CH26" s="39" t="str">
        <f t="shared" ref="CH26:CM44" si="26">IF(ISERROR(HLOOKUP(CH$5,$Z26:$AK26,1,FALSE)),"",$U26)</f>
        <v/>
      </c>
      <c r="CI26" s="39" t="str">
        <f t="shared" si="26"/>
        <v/>
      </c>
      <c r="CJ26" s="39" t="str">
        <f t="shared" si="26"/>
        <v/>
      </c>
      <c r="CK26" s="39" t="str">
        <f t="shared" si="26"/>
        <v/>
      </c>
      <c r="CL26" s="39" t="str">
        <f t="shared" si="26"/>
        <v/>
      </c>
      <c r="CM26" s="41" t="str">
        <f t="shared" si="26"/>
        <v/>
      </c>
    </row>
    <row r="27" spans="2:91">
      <c r="B27" s="23" t="s">
        <v>123</v>
      </c>
      <c r="C27" s="9" t="s">
        <v>100</v>
      </c>
      <c r="D27" s="4" t="s">
        <v>55</v>
      </c>
      <c r="E27" s="10" t="s">
        <v>26</v>
      </c>
      <c r="F27" s="10" t="s">
        <v>27</v>
      </c>
      <c r="G27" s="10" t="s">
        <v>28</v>
      </c>
      <c r="H27" s="5">
        <v>100</v>
      </c>
      <c r="I27" s="5">
        <v>120</v>
      </c>
      <c r="J27" s="5"/>
      <c r="K27" s="5"/>
      <c r="L27" s="9"/>
      <c r="M27" s="5"/>
      <c r="N27" s="5"/>
      <c r="O27" s="5">
        <v>1987</v>
      </c>
      <c r="P27" s="9">
        <v>50</v>
      </c>
      <c r="Q27" s="11">
        <f t="shared" si="2"/>
        <v>0.48</v>
      </c>
      <c r="R27" s="11">
        <f t="shared" si="3"/>
        <v>0.48</v>
      </c>
      <c r="S27" s="9">
        <f t="shared" si="4"/>
        <v>24</v>
      </c>
      <c r="T27" s="12">
        <v>19000</v>
      </c>
      <c r="U27" s="12">
        <f t="shared" si="5"/>
        <v>2280000</v>
      </c>
      <c r="V27" s="12">
        <f t="shared" si="6"/>
        <v>1094400</v>
      </c>
      <c r="W27" s="12">
        <f t="shared" si="7"/>
        <v>45600</v>
      </c>
      <c r="X27" s="24">
        <f t="shared" si="8"/>
        <v>21888</v>
      </c>
      <c r="Z27" s="31">
        <f t="shared" si="9"/>
        <v>2037</v>
      </c>
      <c r="AA27" s="32">
        <f t="shared" si="10"/>
        <v>2087</v>
      </c>
      <c r="AB27" s="9">
        <f t="shared" si="11"/>
        <v>2137</v>
      </c>
      <c r="AC27" s="9">
        <f t="shared" si="12"/>
        <v>2187</v>
      </c>
      <c r="AD27" s="9">
        <f t="shared" si="13"/>
        <v>2237</v>
      </c>
      <c r="AE27" s="9">
        <f t="shared" si="14"/>
        <v>2287</v>
      </c>
      <c r="AF27" s="9">
        <f t="shared" si="15"/>
        <v>2337</v>
      </c>
      <c r="AG27" s="9">
        <f t="shared" si="16"/>
        <v>2387</v>
      </c>
      <c r="AH27" s="9">
        <f t="shared" si="17"/>
        <v>2437</v>
      </c>
      <c r="AI27" s="9">
        <f t="shared" si="18"/>
        <v>2487</v>
      </c>
      <c r="AJ27" s="9">
        <f t="shared" si="19"/>
        <v>2537</v>
      </c>
      <c r="AK27" s="33">
        <f t="shared" si="20"/>
        <v>2587</v>
      </c>
      <c r="AM27" s="40" t="str">
        <f t="shared" ref="AM27:BB42" si="27">IF(ISERROR(HLOOKUP(AM$5,$Z27:$AK27,1,FALSE)),"",$U27)</f>
        <v/>
      </c>
      <c r="AN27" s="39" t="str">
        <f t="shared" si="27"/>
        <v/>
      </c>
      <c r="AO27" s="39" t="str">
        <f t="shared" si="27"/>
        <v/>
      </c>
      <c r="AP27" s="39" t="str">
        <f t="shared" si="27"/>
        <v/>
      </c>
      <c r="AQ27" s="39" t="str">
        <f t="shared" si="27"/>
        <v/>
      </c>
      <c r="AR27" s="39" t="str">
        <f t="shared" si="27"/>
        <v/>
      </c>
      <c r="AS27" s="39" t="str">
        <f t="shared" si="27"/>
        <v/>
      </c>
      <c r="AT27" s="39" t="str">
        <f t="shared" si="27"/>
        <v/>
      </c>
      <c r="AU27" s="39" t="str">
        <f t="shared" si="27"/>
        <v/>
      </c>
      <c r="AV27" s="39" t="str">
        <f t="shared" si="27"/>
        <v/>
      </c>
      <c r="AW27" s="39" t="str">
        <f t="shared" si="27"/>
        <v/>
      </c>
      <c r="AX27" s="39" t="str">
        <f t="shared" si="27"/>
        <v/>
      </c>
      <c r="AY27" s="39" t="str">
        <f t="shared" si="27"/>
        <v/>
      </c>
      <c r="AZ27" s="39" t="str">
        <f t="shared" si="27"/>
        <v/>
      </c>
      <c r="BA27" s="39" t="str">
        <f t="shared" si="27"/>
        <v/>
      </c>
      <c r="BB27" s="39" t="str">
        <f t="shared" si="27"/>
        <v/>
      </c>
      <c r="BC27" s="39" t="str">
        <f t="shared" si="25"/>
        <v/>
      </c>
      <c r="BD27" s="39" t="str">
        <f t="shared" si="25"/>
        <v/>
      </c>
      <c r="BE27" s="39" t="str">
        <f t="shared" si="25"/>
        <v/>
      </c>
      <c r="BF27" s="39" t="str">
        <f t="shared" si="25"/>
        <v/>
      </c>
      <c r="BG27" s="39" t="str">
        <f t="shared" si="25"/>
        <v/>
      </c>
      <c r="BH27" s="39" t="str">
        <f t="shared" si="25"/>
        <v/>
      </c>
      <c r="BI27" s="39" t="str">
        <f t="shared" si="25"/>
        <v/>
      </c>
      <c r="BJ27" s="39" t="str">
        <f t="shared" si="25"/>
        <v/>
      </c>
      <c r="BK27" s="39">
        <f t="shared" si="25"/>
        <v>2280000</v>
      </c>
      <c r="BL27" s="39" t="str">
        <f t="shared" si="25"/>
        <v/>
      </c>
      <c r="BM27" s="39" t="str">
        <f t="shared" si="25"/>
        <v/>
      </c>
      <c r="BN27" s="39" t="str">
        <f t="shared" si="23"/>
        <v/>
      </c>
      <c r="BO27" s="39" t="str">
        <f t="shared" si="23"/>
        <v/>
      </c>
      <c r="BP27" s="39" t="str">
        <f t="shared" si="23"/>
        <v/>
      </c>
      <c r="BQ27" s="39" t="str">
        <f t="shared" si="23"/>
        <v/>
      </c>
      <c r="BR27" s="39" t="str">
        <f t="shared" si="23"/>
        <v/>
      </c>
      <c r="BS27" s="39" t="str">
        <f t="shared" ref="BS27:CH28" si="28">IF(ISERROR(HLOOKUP(BS$5,$Z27:$AK27,1,FALSE)),"",$U27)</f>
        <v/>
      </c>
      <c r="BT27" s="39" t="str">
        <f t="shared" si="28"/>
        <v/>
      </c>
      <c r="BU27" s="39" t="str">
        <f t="shared" si="28"/>
        <v/>
      </c>
      <c r="BV27" s="39" t="str">
        <f t="shared" si="28"/>
        <v/>
      </c>
      <c r="BW27" s="39" t="str">
        <f t="shared" si="28"/>
        <v/>
      </c>
      <c r="BX27" s="39" t="str">
        <f t="shared" si="28"/>
        <v/>
      </c>
      <c r="BY27" s="39" t="str">
        <f t="shared" si="28"/>
        <v/>
      </c>
      <c r="BZ27" s="39" t="str">
        <f t="shared" si="28"/>
        <v/>
      </c>
      <c r="CA27" s="39" t="str">
        <f t="shared" si="28"/>
        <v/>
      </c>
      <c r="CB27" s="39" t="str">
        <f t="shared" si="28"/>
        <v/>
      </c>
      <c r="CC27" s="39" t="str">
        <f t="shared" si="28"/>
        <v/>
      </c>
      <c r="CD27" s="39" t="str">
        <f t="shared" si="28"/>
        <v/>
      </c>
      <c r="CE27" s="39" t="str">
        <f t="shared" si="28"/>
        <v/>
      </c>
      <c r="CF27" s="39" t="str">
        <f t="shared" si="28"/>
        <v/>
      </c>
      <c r="CG27" s="39" t="str">
        <f t="shared" si="28"/>
        <v/>
      </c>
      <c r="CH27" s="39" t="str">
        <f t="shared" si="28"/>
        <v/>
      </c>
      <c r="CI27" s="39" t="str">
        <f t="shared" si="26"/>
        <v/>
      </c>
      <c r="CJ27" s="39" t="str">
        <f t="shared" si="26"/>
        <v/>
      </c>
      <c r="CK27" s="39" t="str">
        <f t="shared" si="26"/>
        <v/>
      </c>
      <c r="CL27" s="39" t="str">
        <f t="shared" si="26"/>
        <v/>
      </c>
      <c r="CM27" s="41" t="str">
        <f t="shared" si="26"/>
        <v/>
      </c>
    </row>
    <row r="28" spans="2:91">
      <c r="B28" s="23" t="s">
        <v>124</v>
      </c>
      <c r="C28" s="9" t="s">
        <v>100</v>
      </c>
      <c r="D28" s="4" t="s">
        <v>56</v>
      </c>
      <c r="E28" s="10" t="s">
        <v>26</v>
      </c>
      <c r="F28" s="10" t="s">
        <v>27</v>
      </c>
      <c r="G28" s="10" t="s">
        <v>28</v>
      </c>
      <c r="H28" s="5">
        <v>100</v>
      </c>
      <c r="I28" s="5">
        <v>268</v>
      </c>
      <c r="J28" s="5"/>
      <c r="K28" s="5"/>
      <c r="L28" s="9"/>
      <c r="M28" s="5"/>
      <c r="N28" s="5"/>
      <c r="O28" s="5">
        <v>1987</v>
      </c>
      <c r="P28" s="9">
        <v>50</v>
      </c>
      <c r="Q28" s="11">
        <f t="shared" si="2"/>
        <v>0.48</v>
      </c>
      <c r="R28" s="11">
        <f t="shared" si="3"/>
        <v>0.48</v>
      </c>
      <c r="S28" s="9">
        <f t="shared" si="4"/>
        <v>24</v>
      </c>
      <c r="T28" s="12">
        <v>19000</v>
      </c>
      <c r="U28" s="12">
        <f t="shared" si="5"/>
        <v>5092000</v>
      </c>
      <c r="V28" s="12">
        <f t="shared" si="6"/>
        <v>2444160</v>
      </c>
      <c r="W28" s="12">
        <f t="shared" si="7"/>
        <v>101840</v>
      </c>
      <c r="X28" s="24">
        <f t="shared" si="8"/>
        <v>48883.199999999997</v>
      </c>
      <c r="Z28" s="31">
        <f t="shared" si="9"/>
        <v>2037</v>
      </c>
      <c r="AA28" s="32">
        <f t="shared" si="10"/>
        <v>2087</v>
      </c>
      <c r="AB28" s="9">
        <f t="shared" si="11"/>
        <v>2137</v>
      </c>
      <c r="AC28" s="9">
        <f t="shared" si="12"/>
        <v>2187</v>
      </c>
      <c r="AD28" s="9">
        <f t="shared" si="13"/>
        <v>2237</v>
      </c>
      <c r="AE28" s="9">
        <f t="shared" si="14"/>
        <v>2287</v>
      </c>
      <c r="AF28" s="9">
        <f t="shared" si="15"/>
        <v>2337</v>
      </c>
      <c r="AG28" s="9">
        <f t="shared" si="16"/>
        <v>2387</v>
      </c>
      <c r="AH28" s="9">
        <f t="shared" si="17"/>
        <v>2437</v>
      </c>
      <c r="AI28" s="9">
        <f t="shared" si="18"/>
        <v>2487</v>
      </c>
      <c r="AJ28" s="9">
        <f t="shared" si="19"/>
        <v>2537</v>
      </c>
      <c r="AK28" s="33">
        <f t="shared" si="20"/>
        <v>2587</v>
      </c>
      <c r="AM28" s="40" t="str">
        <f t="shared" si="27"/>
        <v/>
      </c>
      <c r="AN28" s="39" t="str">
        <f t="shared" si="27"/>
        <v/>
      </c>
      <c r="AO28" s="39" t="str">
        <f t="shared" si="27"/>
        <v/>
      </c>
      <c r="AP28" s="39" t="str">
        <f t="shared" si="27"/>
        <v/>
      </c>
      <c r="AQ28" s="39" t="str">
        <f t="shared" si="27"/>
        <v/>
      </c>
      <c r="AR28" s="39" t="str">
        <f t="shared" si="27"/>
        <v/>
      </c>
      <c r="AS28" s="39" t="str">
        <f t="shared" si="27"/>
        <v/>
      </c>
      <c r="AT28" s="39" t="str">
        <f t="shared" si="27"/>
        <v/>
      </c>
      <c r="AU28" s="39" t="str">
        <f t="shared" si="27"/>
        <v/>
      </c>
      <c r="AV28" s="39" t="str">
        <f t="shared" si="27"/>
        <v/>
      </c>
      <c r="AW28" s="39" t="str">
        <f t="shared" si="27"/>
        <v/>
      </c>
      <c r="AX28" s="39" t="str">
        <f t="shared" si="27"/>
        <v/>
      </c>
      <c r="AY28" s="39" t="str">
        <f t="shared" si="27"/>
        <v/>
      </c>
      <c r="AZ28" s="39" t="str">
        <f t="shared" si="27"/>
        <v/>
      </c>
      <c r="BA28" s="39" t="str">
        <f t="shared" si="27"/>
        <v/>
      </c>
      <c r="BB28" s="39" t="str">
        <f t="shared" si="27"/>
        <v/>
      </c>
      <c r="BC28" s="39" t="str">
        <f t="shared" si="25"/>
        <v/>
      </c>
      <c r="BD28" s="39" t="str">
        <f t="shared" si="25"/>
        <v/>
      </c>
      <c r="BE28" s="39" t="str">
        <f t="shared" si="25"/>
        <v/>
      </c>
      <c r="BF28" s="39" t="str">
        <f t="shared" si="25"/>
        <v/>
      </c>
      <c r="BG28" s="39" t="str">
        <f t="shared" si="25"/>
        <v/>
      </c>
      <c r="BH28" s="39" t="str">
        <f t="shared" si="25"/>
        <v/>
      </c>
      <c r="BI28" s="39" t="str">
        <f t="shared" si="25"/>
        <v/>
      </c>
      <c r="BJ28" s="39" t="str">
        <f t="shared" si="25"/>
        <v/>
      </c>
      <c r="BK28" s="39">
        <f t="shared" si="25"/>
        <v>5092000</v>
      </c>
      <c r="BL28" s="39" t="str">
        <f t="shared" si="25"/>
        <v/>
      </c>
      <c r="BM28" s="39" t="str">
        <f t="shared" si="25"/>
        <v/>
      </c>
      <c r="BN28" s="39" t="str">
        <f t="shared" si="23"/>
        <v/>
      </c>
      <c r="BO28" s="39" t="str">
        <f t="shared" si="23"/>
        <v/>
      </c>
      <c r="BP28" s="39" t="str">
        <f t="shared" si="23"/>
        <v/>
      </c>
      <c r="BQ28" s="39" t="str">
        <f t="shared" si="23"/>
        <v/>
      </c>
      <c r="BR28" s="39" t="str">
        <f t="shared" si="23"/>
        <v/>
      </c>
      <c r="BS28" s="39" t="str">
        <f t="shared" si="28"/>
        <v/>
      </c>
      <c r="BT28" s="39" t="str">
        <f t="shared" si="28"/>
        <v/>
      </c>
      <c r="BU28" s="39" t="str">
        <f t="shared" si="28"/>
        <v/>
      </c>
      <c r="BV28" s="39" t="str">
        <f t="shared" si="28"/>
        <v/>
      </c>
      <c r="BW28" s="39" t="str">
        <f t="shared" si="28"/>
        <v/>
      </c>
      <c r="BX28" s="39" t="str">
        <f t="shared" si="28"/>
        <v/>
      </c>
      <c r="BY28" s="39" t="str">
        <f t="shared" si="28"/>
        <v/>
      </c>
      <c r="BZ28" s="39" t="str">
        <f t="shared" si="28"/>
        <v/>
      </c>
      <c r="CA28" s="39" t="str">
        <f t="shared" si="28"/>
        <v/>
      </c>
      <c r="CB28" s="39" t="str">
        <f t="shared" si="28"/>
        <v/>
      </c>
      <c r="CC28" s="39" t="str">
        <f t="shared" si="28"/>
        <v/>
      </c>
      <c r="CD28" s="39" t="str">
        <f t="shared" si="28"/>
        <v/>
      </c>
      <c r="CE28" s="39" t="str">
        <f t="shared" si="28"/>
        <v/>
      </c>
      <c r="CF28" s="39" t="str">
        <f t="shared" si="28"/>
        <v/>
      </c>
      <c r="CG28" s="39" t="str">
        <f t="shared" si="28"/>
        <v/>
      </c>
      <c r="CH28" s="39" t="str">
        <f t="shared" si="28"/>
        <v/>
      </c>
      <c r="CI28" s="39" t="str">
        <f t="shared" si="26"/>
        <v/>
      </c>
      <c r="CJ28" s="39" t="str">
        <f t="shared" si="26"/>
        <v/>
      </c>
      <c r="CK28" s="39" t="str">
        <f t="shared" si="26"/>
        <v/>
      </c>
      <c r="CL28" s="39" t="str">
        <f t="shared" si="26"/>
        <v/>
      </c>
      <c r="CM28" s="41" t="str">
        <f t="shared" si="26"/>
        <v/>
      </c>
    </row>
    <row r="29" spans="2:91">
      <c r="B29" s="23" t="s">
        <v>125</v>
      </c>
      <c r="C29" s="9" t="s">
        <v>100</v>
      </c>
      <c r="D29" s="4" t="s">
        <v>57</v>
      </c>
      <c r="E29" s="10" t="s">
        <v>26</v>
      </c>
      <c r="F29" s="10" t="s">
        <v>27</v>
      </c>
      <c r="G29" s="5" t="s">
        <v>29</v>
      </c>
      <c r="H29" s="5">
        <v>80</v>
      </c>
      <c r="I29" s="5">
        <v>315</v>
      </c>
      <c r="J29" s="5"/>
      <c r="K29" s="9"/>
      <c r="L29" s="9"/>
      <c r="M29" s="5"/>
      <c r="N29" s="5"/>
      <c r="O29" s="5">
        <v>1982</v>
      </c>
      <c r="P29" s="9">
        <v>50</v>
      </c>
      <c r="Q29" s="11">
        <f t="shared" si="2"/>
        <v>0.38</v>
      </c>
      <c r="R29" s="11">
        <f t="shared" si="3"/>
        <v>0.38</v>
      </c>
      <c r="S29" s="9">
        <f t="shared" si="4"/>
        <v>19</v>
      </c>
      <c r="T29" s="12">
        <v>17000</v>
      </c>
      <c r="U29" s="12">
        <f t="shared" si="5"/>
        <v>5355000</v>
      </c>
      <c r="V29" s="12">
        <f t="shared" si="6"/>
        <v>2034900</v>
      </c>
      <c r="W29" s="12">
        <f t="shared" si="7"/>
        <v>107100</v>
      </c>
      <c r="X29" s="24">
        <f t="shared" si="8"/>
        <v>40698</v>
      </c>
      <c r="Z29" s="31">
        <f t="shared" si="9"/>
        <v>2032</v>
      </c>
      <c r="AA29" s="32">
        <f t="shared" si="10"/>
        <v>2082</v>
      </c>
      <c r="AB29" s="9">
        <f t="shared" si="11"/>
        <v>2132</v>
      </c>
      <c r="AC29" s="9">
        <f t="shared" si="12"/>
        <v>2182</v>
      </c>
      <c r="AD29" s="9">
        <f t="shared" si="13"/>
        <v>2232</v>
      </c>
      <c r="AE29" s="9">
        <f t="shared" si="14"/>
        <v>2282</v>
      </c>
      <c r="AF29" s="9">
        <f t="shared" si="15"/>
        <v>2332</v>
      </c>
      <c r="AG29" s="9">
        <f t="shared" si="16"/>
        <v>2382</v>
      </c>
      <c r="AH29" s="9">
        <f t="shared" si="17"/>
        <v>2432</v>
      </c>
      <c r="AI29" s="9">
        <f t="shared" si="18"/>
        <v>2482</v>
      </c>
      <c r="AJ29" s="9">
        <f t="shared" si="19"/>
        <v>2532</v>
      </c>
      <c r="AK29" s="33">
        <f t="shared" si="20"/>
        <v>2582</v>
      </c>
      <c r="AM29" s="40" t="str">
        <f t="shared" si="27"/>
        <v/>
      </c>
      <c r="AN29" s="39" t="str">
        <f t="shared" si="27"/>
        <v/>
      </c>
      <c r="AO29" s="39" t="str">
        <f t="shared" si="27"/>
        <v/>
      </c>
      <c r="AP29" s="39" t="str">
        <f t="shared" si="27"/>
        <v/>
      </c>
      <c r="AQ29" s="39" t="str">
        <f t="shared" si="27"/>
        <v/>
      </c>
      <c r="AR29" s="39" t="str">
        <f t="shared" si="27"/>
        <v/>
      </c>
      <c r="AS29" s="39" t="str">
        <f t="shared" si="27"/>
        <v/>
      </c>
      <c r="AT29" s="39" t="str">
        <f t="shared" si="27"/>
        <v/>
      </c>
      <c r="AU29" s="39" t="str">
        <f t="shared" si="27"/>
        <v/>
      </c>
      <c r="AV29" s="39" t="str">
        <f t="shared" si="27"/>
        <v/>
      </c>
      <c r="AW29" s="39" t="str">
        <f t="shared" si="27"/>
        <v/>
      </c>
      <c r="AX29" s="39" t="str">
        <f t="shared" si="27"/>
        <v/>
      </c>
      <c r="AY29" s="39" t="str">
        <f t="shared" si="27"/>
        <v/>
      </c>
      <c r="AZ29" s="39" t="str">
        <f t="shared" si="27"/>
        <v/>
      </c>
      <c r="BA29" s="39" t="str">
        <f t="shared" si="27"/>
        <v/>
      </c>
      <c r="BB29" s="39" t="str">
        <f t="shared" si="27"/>
        <v/>
      </c>
      <c r="BC29" s="39" t="str">
        <f t="shared" si="25"/>
        <v/>
      </c>
      <c r="BD29" s="39" t="str">
        <f t="shared" si="25"/>
        <v/>
      </c>
      <c r="BE29" s="39" t="str">
        <f t="shared" si="25"/>
        <v/>
      </c>
      <c r="BF29" s="39">
        <f t="shared" si="25"/>
        <v>5355000</v>
      </c>
      <c r="BG29" s="39" t="str">
        <f t="shared" si="25"/>
        <v/>
      </c>
      <c r="BH29" s="39" t="str">
        <f t="shared" si="25"/>
        <v/>
      </c>
      <c r="BI29" s="39" t="str">
        <f t="shared" si="25"/>
        <v/>
      </c>
      <c r="BJ29" s="39" t="str">
        <f t="shared" si="25"/>
        <v/>
      </c>
      <c r="BK29" s="39" t="str">
        <f t="shared" si="25"/>
        <v/>
      </c>
      <c r="BL29" s="39" t="str">
        <f t="shared" si="25"/>
        <v/>
      </c>
      <c r="BM29" s="39" t="str">
        <f t="shared" si="25"/>
        <v/>
      </c>
      <c r="BN29" s="39" t="str">
        <f t="shared" ref="BN29:CC45" si="29">IF(ISERROR(HLOOKUP(BN$5,$Z29:$AK29,1,FALSE)),"",$U29)</f>
        <v/>
      </c>
      <c r="BO29" s="39" t="str">
        <f t="shared" si="29"/>
        <v/>
      </c>
      <c r="BP29" s="39" t="str">
        <f t="shared" si="29"/>
        <v/>
      </c>
      <c r="BQ29" s="39" t="str">
        <f t="shared" si="29"/>
        <v/>
      </c>
      <c r="BR29" s="39" t="str">
        <f t="shared" si="29"/>
        <v/>
      </c>
      <c r="BS29" s="39" t="str">
        <f t="shared" si="29"/>
        <v/>
      </c>
      <c r="BT29" s="39" t="str">
        <f t="shared" si="29"/>
        <v/>
      </c>
      <c r="BU29" s="39" t="str">
        <f t="shared" si="29"/>
        <v/>
      </c>
      <c r="BV29" s="39" t="str">
        <f t="shared" si="29"/>
        <v/>
      </c>
      <c r="BW29" s="39" t="str">
        <f t="shared" si="29"/>
        <v/>
      </c>
      <c r="BX29" s="39" t="str">
        <f t="shared" si="29"/>
        <v/>
      </c>
      <c r="BY29" s="39" t="str">
        <f t="shared" si="29"/>
        <v/>
      </c>
      <c r="BZ29" s="39" t="str">
        <f t="shared" si="29"/>
        <v/>
      </c>
      <c r="CA29" s="39" t="str">
        <f t="shared" si="29"/>
        <v/>
      </c>
      <c r="CB29" s="39" t="str">
        <f t="shared" si="29"/>
        <v/>
      </c>
      <c r="CC29" s="39" t="str">
        <f t="shared" si="29"/>
        <v/>
      </c>
      <c r="CD29" s="39" t="str">
        <f t="shared" ref="CD29:CH38" si="30">IF(ISERROR(HLOOKUP(CD$5,$Z29:$AK29,1,FALSE)),"",$U29)</f>
        <v/>
      </c>
      <c r="CE29" s="39" t="str">
        <f t="shared" si="30"/>
        <v/>
      </c>
      <c r="CF29" s="39" t="str">
        <f t="shared" si="30"/>
        <v/>
      </c>
      <c r="CG29" s="39" t="str">
        <f t="shared" si="30"/>
        <v/>
      </c>
      <c r="CH29" s="39" t="str">
        <f t="shared" si="30"/>
        <v/>
      </c>
      <c r="CI29" s="39" t="str">
        <f t="shared" si="26"/>
        <v/>
      </c>
      <c r="CJ29" s="39" t="str">
        <f t="shared" si="26"/>
        <v/>
      </c>
      <c r="CK29" s="39" t="str">
        <f t="shared" si="26"/>
        <v/>
      </c>
      <c r="CL29" s="39" t="str">
        <f t="shared" si="26"/>
        <v/>
      </c>
      <c r="CM29" s="41" t="str">
        <f t="shared" si="26"/>
        <v/>
      </c>
    </row>
    <row r="30" spans="2:91">
      <c r="B30" s="23" t="s">
        <v>126</v>
      </c>
      <c r="C30" s="9" t="s">
        <v>100</v>
      </c>
      <c r="D30" s="4" t="s">
        <v>58</v>
      </c>
      <c r="E30" s="10" t="s">
        <v>26</v>
      </c>
      <c r="F30" s="10" t="s">
        <v>27</v>
      </c>
      <c r="G30" s="5" t="s">
        <v>29</v>
      </c>
      <c r="H30" s="5">
        <v>80</v>
      </c>
      <c r="I30" s="5">
        <v>334</v>
      </c>
      <c r="J30" s="5"/>
      <c r="K30" s="9"/>
      <c r="L30" s="9"/>
      <c r="M30" s="5"/>
      <c r="N30" s="5"/>
      <c r="O30" s="6">
        <v>1967</v>
      </c>
      <c r="P30" s="9">
        <v>50</v>
      </c>
      <c r="Q30" s="11">
        <f t="shared" si="2"/>
        <v>0.08</v>
      </c>
      <c r="R30" s="11">
        <f t="shared" si="3"/>
        <v>0.08</v>
      </c>
      <c r="S30" s="9">
        <f t="shared" si="4"/>
        <v>4</v>
      </c>
      <c r="T30" s="12">
        <v>17000</v>
      </c>
      <c r="U30" s="12">
        <f t="shared" si="5"/>
        <v>5678000</v>
      </c>
      <c r="V30" s="12">
        <f t="shared" si="6"/>
        <v>454240</v>
      </c>
      <c r="W30" s="12">
        <f t="shared" si="7"/>
        <v>113560</v>
      </c>
      <c r="X30" s="24">
        <f t="shared" si="8"/>
        <v>9084.7999999999993</v>
      </c>
      <c r="Z30" s="31">
        <f t="shared" si="9"/>
        <v>2017</v>
      </c>
      <c r="AA30" s="32">
        <f t="shared" si="10"/>
        <v>2067</v>
      </c>
      <c r="AB30" s="9">
        <f t="shared" si="11"/>
        <v>2117</v>
      </c>
      <c r="AC30" s="9">
        <f t="shared" si="12"/>
        <v>2167</v>
      </c>
      <c r="AD30" s="9">
        <f t="shared" si="13"/>
        <v>2217</v>
      </c>
      <c r="AE30" s="9">
        <f t="shared" si="14"/>
        <v>2267</v>
      </c>
      <c r="AF30" s="9">
        <f t="shared" si="15"/>
        <v>2317</v>
      </c>
      <c r="AG30" s="9">
        <f t="shared" si="16"/>
        <v>2367</v>
      </c>
      <c r="AH30" s="9">
        <f t="shared" si="17"/>
        <v>2417</v>
      </c>
      <c r="AI30" s="9">
        <f t="shared" si="18"/>
        <v>2467</v>
      </c>
      <c r="AJ30" s="9">
        <f t="shared" si="19"/>
        <v>2517</v>
      </c>
      <c r="AK30" s="33">
        <f t="shared" si="20"/>
        <v>2567</v>
      </c>
      <c r="AM30" s="40" t="str">
        <f t="shared" si="27"/>
        <v/>
      </c>
      <c r="AN30" s="39" t="str">
        <f t="shared" si="27"/>
        <v/>
      </c>
      <c r="AO30" s="39" t="str">
        <f t="shared" si="27"/>
        <v/>
      </c>
      <c r="AP30" s="39" t="str">
        <f t="shared" si="27"/>
        <v/>
      </c>
      <c r="AQ30" s="39">
        <f t="shared" si="27"/>
        <v>5678000</v>
      </c>
      <c r="AR30" s="39" t="str">
        <f t="shared" si="27"/>
        <v/>
      </c>
      <c r="AS30" s="39" t="str">
        <f t="shared" si="27"/>
        <v/>
      </c>
      <c r="AT30" s="39" t="str">
        <f t="shared" si="27"/>
        <v/>
      </c>
      <c r="AU30" s="39" t="str">
        <f t="shared" si="27"/>
        <v/>
      </c>
      <c r="AV30" s="39" t="str">
        <f t="shared" si="27"/>
        <v/>
      </c>
      <c r="AW30" s="39" t="str">
        <f t="shared" si="27"/>
        <v/>
      </c>
      <c r="AX30" s="39" t="str">
        <f t="shared" si="27"/>
        <v/>
      </c>
      <c r="AY30" s="39" t="str">
        <f t="shared" si="27"/>
        <v/>
      </c>
      <c r="AZ30" s="39" t="str">
        <f t="shared" si="27"/>
        <v/>
      </c>
      <c r="BA30" s="39" t="str">
        <f t="shared" si="27"/>
        <v/>
      </c>
      <c r="BB30" s="39" t="str">
        <f t="shared" si="27"/>
        <v/>
      </c>
      <c r="BC30" s="39" t="str">
        <f t="shared" si="25"/>
        <v/>
      </c>
      <c r="BD30" s="39" t="str">
        <f t="shared" si="25"/>
        <v/>
      </c>
      <c r="BE30" s="39" t="str">
        <f t="shared" si="25"/>
        <v/>
      </c>
      <c r="BF30" s="39" t="str">
        <f t="shared" si="25"/>
        <v/>
      </c>
      <c r="BG30" s="39" t="str">
        <f t="shared" si="25"/>
        <v/>
      </c>
      <c r="BH30" s="39" t="str">
        <f t="shared" si="25"/>
        <v/>
      </c>
      <c r="BI30" s="39" t="str">
        <f t="shared" si="25"/>
        <v/>
      </c>
      <c r="BJ30" s="39" t="str">
        <f t="shared" si="25"/>
        <v/>
      </c>
      <c r="BK30" s="39" t="str">
        <f t="shared" si="25"/>
        <v/>
      </c>
      <c r="BL30" s="39" t="str">
        <f t="shared" si="25"/>
        <v/>
      </c>
      <c r="BM30" s="39" t="str">
        <f t="shared" si="25"/>
        <v/>
      </c>
      <c r="BN30" s="39" t="str">
        <f t="shared" si="29"/>
        <v/>
      </c>
      <c r="BO30" s="39" t="str">
        <f t="shared" si="29"/>
        <v/>
      </c>
      <c r="BP30" s="39" t="str">
        <f t="shared" si="29"/>
        <v/>
      </c>
      <c r="BQ30" s="39" t="str">
        <f t="shared" si="29"/>
        <v/>
      </c>
      <c r="BR30" s="39" t="str">
        <f t="shared" si="29"/>
        <v/>
      </c>
      <c r="BS30" s="39" t="str">
        <f t="shared" si="29"/>
        <v/>
      </c>
      <c r="BT30" s="39" t="str">
        <f t="shared" si="29"/>
        <v/>
      </c>
      <c r="BU30" s="39" t="str">
        <f t="shared" si="29"/>
        <v/>
      </c>
      <c r="BV30" s="39" t="str">
        <f t="shared" si="29"/>
        <v/>
      </c>
      <c r="BW30" s="39" t="str">
        <f t="shared" si="29"/>
        <v/>
      </c>
      <c r="BX30" s="39" t="str">
        <f t="shared" si="29"/>
        <v/>
      </c>
      <c r="BY30" s="39" t="str">
        <f t="shared" si="29"/>
        <v/>
      </c>
      <c r="BZ30" s="39" t="str">
        <f t="shared" si="29"/>
        <v/>
      </c>
      <c r="CA30" s="39" t="str">
        <f t="shared" si="29"/>
        <v/>
      </c>
      <c r="CB30" s="39" t="str">
        <f t="shared" si="29"/>
        <v/>
      </c>
      <c r="CC30" s="39" t="str">
        <f t="shared" si="29"/>
        <v/>
      </c>
      <c r="CD30" s="39" t="str">
        <f t="shared" si="30"/>
        <v/>
      </c>
      <c r="CE30" s="39" t="str">
        <f t="shared" si="30"/>
        <v/>
      </c>
      <c r="CF30" s="39" t="str">
        <f t="shared" si="30"/>
        <v/>
      </c>
      <c r="CG30" s="39" t="str">
        <f t="shared" si="30"/>
        <v/>
      </c>
      <c r="CH30" s="39" t="str">
        <f t="shared" si="30"/>
        <v/>
      </c>
      <c r="CI30" s="39" t="str">
        <f t="shared" si="26"/>
        <v/>
      </c>
      <c r="CJ30" s="39" t="str">
        <f t="shared" si="26"/>
        <v/>
      </c>
      <c r="CK30" s="39" t="str">
        <f t="shared" si="26"/>
        <v/>
      </c>
      <c r="CL30" s="39" t="str">
        <f t="shared" si="26"/>
        <v/>
      </c>
      <c r="CM30" s="41" t="str">
        <f t="shared" si="26"/>
        <v/>
      </c>
    </row>
    <row r="31" spans="2:91">
      <c r="B31" s="23" t="s">
        <v>127</v>
      </c>
      <c r="C31" s="9" t="s">
        <v>100</v>
      </c>
      <c r="D31" s="4" t="s">
        <v>59</v>
      </c>
      <c r="E31" s="10" t="s">
        <v>26</v>
      </c>
      <c r="F31" s="10" t="s">
        <v>27</v>
      </c>
      <c r="G31" s="5" t="s">
        <v>29</v>
      </c>
      <c r="H31" s="5">
        <v>100</v>
      </c>
      <c r="I31" s="5">
        <v>254</v>
      </c>
      <c r="J31" s="5"/>
      <c r="K31" s="5"/>
      <c r="L31" s="9"/>
      <c r="M31" s="5"/>
      <c r="N31" s="5"/>
      <c r="O31" s="5">
        <v>1967</v>
      </c>
      <c r="P31" s="9">
        <v>50</v>
      </c>
      <c r="Q31" s="11">
        <f t="shared" si="2"/>
        <v>0.08</v>
      </c>
      <c r="R31" s="11">
        <f t="shared" si="3"/>
        <v>0.08</v>
      </c>
      <c r="S31" s="9">
        <f t="shared" si="4"/>
        <v>4</v>
      </c>
      <c r="T31" s="12">
        <v>19000</v>
      </c>
      <c r="U31" s="12">
        <f t="shared" si="5"/>
        <v>4826000</v>
      </c>
      <c r="V31" s="12">
        <f t="shared" si="6"/>
        <v>386080</v>
      </c>
      <c r="W31" s="12">
        <f t="shared" si="7"/>
        <v>96520</v>
      </c>
      <c r="X31" s="24">
        <f t="shared" si="8"/>
        <v>7721.6</v>
      </c>
      <c r="Z31" s="31">
        <f t="shared" si="9"/>
        <v>2017</v>
      </c>
      <c r="AA31" s="32">
        <f t="shared" si="10"/>
        <v>2067</v>
      </c>
      <c r="AB31" s="9">
        <f t="shared" si="11"/>
        <v>2117</v>
      </c>
      <c r="AC31" s="9">
        <f t="shared" si="12"/>
        <v>2167</v>
      </c>
      <c r="AD31" s="9">
        <f t="shared" si="13"/>
        <v>2217</v>
      </c>
      <c r="AE31" s="9">
        <f t="shared" si="14"/>
        <v>2267</v>
      </c>
      <c r="AF31" s="9">
        <f t="shared" si="15"/>
        <v>2317</v>
      </c>
      <c r="AG31" s="9">
        <f t="shared" si="16"/>
        <v>2367</v>
      </c>
      <c r="AH31" s="9">
        <f t="shared" si="17"/>
        <v>2417</v>
      </c>
      <c r="AI31" s="9">
        <f t="shared" si="18"/>
        <v>2467</v>
      </c>
      <c r="AJ31" s="9">
        <f t="shared" si="19"/>
        <v>2517</v>
      </c>
      <c r="AK31" s="33">
        <f t="shared" si="20"/>
        <v>2567</v>
      </c>
      <c r="AM31" s="40" t="str">
        <f t="shared" si="27"/>
        <v/>
      </c>
      <c r="AN31" s="39" t="str">
        <f t="shared" si="27"/>
        <v/>
      </c>
      <c r="AO31" s="39" t="str">
        <f t="shared" si="27"/>
        <v/>
      </c>
      <c r="AP31" s="39" t="str">
        <f t="shared" si="27"/>
        <v/>
      </c>
      <c r="AQ31" s="39">
        <f t="shared" si="27"/>
        <v>4826000</v>
      </c>
      <c r="AR31" s="39" t="str">
        <f t="shared" si="27"/>
        <v/>
      </c>
      <c r="AS31" s="39" t="str">
        <f t="shared" si="27"/>
        <v/>
      </c>
      <c r="AT31" s="39" t="str">
        <f t="shared" si="27"/>
        <v/>
      </c>
      <c r="AU31" s="39" t="str">
        <f t="shared" si="27"/>
        <v/>
      </c>
      <c r="AV31" s="39" t="str">
        <f t="shared" si="27"/>
        <v/>
      </c>
      <c r="AW31" s="39" t="str">
        <f t="shared" si="27"/>
        <v/>
      </c>
      <c r="AX31" s="39" t="str">
        <f t="shared" si="27"/>
        <v/>
      </c>
      <c r="AY31" s="39" t="str">
        <f t="shared" si="27"/>
        <v/>
      </c>
      <c r="AZ31" s="39" t="str">
        <f t="shared" si="27"/>
        <v/>
      </c>
      <c r="BA31" s="39" t="str">
        <f t="shared" si="27"/>
        <v/>
      </c>
      <c r="BB31" s="39" t="str">
        <f t="shared" si="27"/>
        <v/>
      </c>
      <c r="BC31" s="39" t="str">
        <f t="shared" si="25"/>
        <v/>
      </c>
      <c r="BD31" s="39" t="str">
        <f t="shared" si="25"/>
        <v/>
      </c>
      <c r="BE31" s="39" t="str">
        <f t="shared" si="25"/>
        <v/>
      </c>
      <c r="BF31" s="39" t="str">
        <f t="shared" si="25"/>
        <v/>
      </c>
      <c r="BG31" s="39" t="str">
        <f t="shared" si="25"/>
        <v/>
      </c>
      <c r="BH31" s="39" t="str">
        <f t="shared" si="25"/>
        <v/>
      </c>
      <c r="BI31" s="39" t="str">
        <f t="shared" si="25"/>
        <v/>
      </c>
      <c r="BJ31" s="39" t="str">
        <f t="shared" si="25"/>
        <v/>
      </c>
      <c r="BK31" s="39" t="str">
        <f t="shared" si="25"/>
        <v/>
      </c>
      <c r="BL31" s="39" t="str">
        <f t="shared" si="25"/>
        <v/>
      </c>
      <c r="BM31" s="39" t="str">
        <f t="shared" si="25"/>
        <v/>
      </c>
      <c r="BN31" s="39" t="str">
        <f t="shared" si="29"/>
        <v/>
      </c>
      <c r="BO31" s="39" t="str">
        <f t="shared" si="29"/>
        <v/>
      </c>
      <c r="BP31" s="39" t="str">
        <f t="shared" si="29"/>
        <v/>
      </c>
      <c r="BQ31" s="39" t="str">
        <f t="shared" si="29"/>
        <v/>
      </c>
      <c r="BR31" s="39" t="str">
        <f t="shared" si="29"/>
        <v/>
      </c>
      <c r="BS31" s="39" t="str">
        <f t="shared" si="29"/>
        <v/>
      </c>
      <c r="BT31" s="39" t="str">
        <f t="shared" si="29"/>
        <v/>
      </c>
      <c r="BU31" s="39" t="str">
        <f t="shared" si="29"/>
        <v/>
      </c>
      <c r="BV31" s="39" t="str">
        <f t="shared" si="29"/>
        <v/>
      </c>
      <c r="BW31" s="39" t="str">
        <f t="shared" si="29"/>
        <v/>
      </c>
      <c r="BX31" s="39" t="str">
        <f t="shared" si="29"/>
        <v/>
      </c>
      <c r="BY31" s="39" t="str">
        <f t="shared" si="29"/>
        <v/>
      </c>
      <c r="BZ31" s="39" t="str">
        <f t="shared" si="29"/>
        <v/>
      </c>
      <c r="CA31" s="39" t="str">
        <f t="shared" si="29"/>
        <v/>
      </c>
      <c r="CB31" s="39" t="str">
        <f t="shared" si="29"/>
        <v/>
      </c>
      <c r="CC31" s="39" t="str">
        <f t="shared" si="29"/>
        <v/>
      </c>
      <c r="CD31" s="39" t="str">
        <f t="shared" si="30"/>
        <v/>
      </c>
      <c r="CE31" s="39" t="str">
        <f t="shared" si="30"/>
        <v/>
      </c>
      <c r="CF31" s="39" t="str">
        <f t="shared" si="30"/>
        <v/>
      </c>
      <c r="CG31" s="39" t="str">
        <f t="shared" si="30"/>
        <v/>
      </c>
      <c r="CH31" s="39" t="str">
        <f t="shared" si="30"/>
        <v/>
      </c>
      <c r="CI31" s="39" t="str">
        <f t="shared" si="26"/>
        <v/>
      </c>
      <c r="CJ31" s="39" t="str">
        <f t="shared" si="26"/>
        <v/>
      </c>
      <c r="CK31" s="39" t="str">
        <f t="shared" si="26"/>
        <v/>
      </c>
      <c r="CL31" s="39" t="str">
        <f t="shared" si="26"/>
        <v/>
      </c>
      <c r="CM31" s="41" t="str">
        <f t="shared" si="26"/>
        <v/>
      </c>
    </row>
    <row r="32" spans="2:91">
      <c r="B32" s="23" t="s">
        <v>128</v>
      </c>
      <c r="C32" s="9" t="s">
        <v>100</v>
      </c>
      <c r="D32" s="4" t="s">
        <v>60</v>
      </c>
      <c r="E32" s="10" t="s">
        <v>26</v>
      </c>
      <c r="F32" s="10" t="s">
        <v>27</v>
      </c>
      <c r="G32" s="10" t="s">
        <v>28</v>
      </c>
      <c r="H32" s="5">
        <v>100</v>
      </c>
      <c r="I32" s="5">
        <v>106</v>
      </c>
      <c r="J32" s="5"/>
      <c r="K32" s="5"/>
      <c r="L32" s="9"/>
      <c r="M32" s="5"/>
      <c r="N32" s="5"/>
      <c r="O32" s="5">
        <v>1984</v>
      </c>
      <c r="P32" s="9">
        <v>50</v>
      </c>
      <c r="Q32" s="11">
        <f t="shared" si="2"/>
        <v>0.42</v>
      </c>
      <c r="R32" s="11">
        <f t="shared" si="3"/>
        <v>0.42</v>
      </c>
      <c r="S32" s="9">
        <f t="shared" si="4"/>
        <v>21</v>
      </c>
      <c r="T32" s="12">
        <v>19000</v>
      </c>
      <c r="U32" s="12">
        <f t="shared" si="5"/>
        <v>2014000</v>
      </c>
      <c r="V32" s="12">
        <f t="shared" si="6"/>
        <v>845880</v>
      </c>
      <c r="W32" s="12">
        <f t="shared" si="7"/>
        <v>40280</v>
      </c>
      <c r="X32" s="24">
        <f t="shared" si="8"/>
        <v>16917.599999999999</v>
      </c>
      <c r="Z32" s="31">
        <f t="shared" si="9"/>
        <v>2034</v>
      </c>
      <c r="AA32" s="32">
        <f t="shared" si="10"/>
        <v>2084</v>
      </c>
      <c r="AB32" s="9">
        <f t="shared" si="11"/>
        <v>2134</v>
      </c>
      <c r="AC32" s="9">
        <f t="shared" si="12"/>
        <v>2184</v>
      </c>
      <c r="AD32" s="9">
        <f t="shared" si="13"/>
        <v>2234</v>
      </c>
      <c r="AE32" s="9">
        <f t="shared" si="14"/>
        <v>2284</v>
      </c>
      <c r="AF32" s="9">
        <f t="shared" si="15"/>
        <v>2334</v>
      </c>
      <c r="AG32" s="9">
        <f t="shared" si="16"/>
        <v>2384</v>
      </c>
      <c r="AH32" s="9">
        <f t="shared" si="17"/>
        <v>2434</v>
      </c>
      <c r="AI32" s="9">
        <f t="shared" si="18"/>
        <v>2484</v>
      </c>
      <c r="AJ32" s="9">
        <f t="shared" si="19"/>
        <v>2534</v>
      </c>
      <c r="AK32" s="33">
        <f t="shared" si="20"/>
        <v>2584</v>
      </c>
      <c r="AM32" s="40" t="str">
        <f t="shared" si="27"/>
        <v/>
      </c>
      <c r="AN32" s="39" t="str">
        <f t="shared" si="27"/>
        <v/>
      </c>
      <c r="AO32" s="39" t="str">
        <f t="shared" si="27"/>
        <v/>
      </c>
      <c r="AP32" s="39" t="str">
        <f t="shared" si="27"/>
        <v/>
      </c>
      <c r="AQ32" s="39" t="str">
        <f t="shared" si="27"/>
        <v/>
      </c>
      <c r="AR32" s="39" t="str">
        <f t="shared" si="27"/>
        <v/>
      </c>
      <c r="AS32" s="39" t="str">
        <f t="shared" si="27"/>
        <v/>
      </c>
      <c r="AT32" s="39" t="str">
        <f t="shared" si="27"/>
        <v/>
      </c>
      <c r="AU32" s="39" t="str">
        <f t="shared" si="27"/>
        <v/>
      </c>
      <c r="AV32" s="39" t="str">
        <f t="shared" si="27"/>
        <v/>
      </c>
      <c r="AW32" s="39" t="str">
        <f t="shared" si="27"/>
        <v/>
      </c>
      <c r="AX32" s="39" t="str">
        <f t="shared" si="27"/>
        <v/>
      </c>
      <c r="AY32" s="39" t="str">
        <f t="shared" si="27"/>
        <v/>
      </c>
      <c r="AZ32" s="39" t="str">
        <f t="shared" si="27"/>
        <v/>
      </c>
      <c r="BA32" s="39" t="str">
        <f t="shared" si="27"/>
        <v/>
      </c>
      <c r="BB32" s="39" t="str">
        <f t="shared" si="27"/>
        <v/>
      </c>
      <c r="BC32" s="39" t="str">
        <f t="shared" si="25"/>
        <v/>
      </c>
      <c r="BD32" s="39" t="str">
        <f t="shared" si="25"/>
        <v/>
      </c>
      <c r="BE32" s="39" t="str">
        <f t="shared" si="25"/>
        <v/>
      </c>
      <c r="BF32" s="39" t="str">
        <f t="shared" si="25"/>
        <v/>
      </c>
      <c r="BG32" s="39" t="str">
        <f t="shared" si="25"/>
        <v/>
      </c>
      <c r="BH32" s="39">
        <f t="shared" si="25"/>
        <v>2014000</v>
      </c>
      <c r="BI32" s="39" t="str">
        <f t="shared" si="25"/>
        <v/>
      </c>
      <c r="BJ32" s="39" t="str">
        <f t="shared" si="25"/>
        <v/>
      </c>
      <c r="BK32" s="39" t="str">
        <f t="shared" si="25"/>
        <v/>
      </c>
      <c r="BL32" s="39" t="str">
        <f t="shared" si="25"/>
        <v/>
      </c>
      <c r="BM32" s="39" t="str">
        <f t="shared" si="25"/>
        <v/>
      </c>
      <c r="BN32" s="39" t="str">
        <f t="shared" si="29"/>
        <v/>
      </c>
      <c r="BO32" s="39" t="str">
        <f t="shared" si="29"/>
        <v/>
      </c>
      <c r="BP32" s="39" t="str">
        <f t="shared" si="29"/>
        <v/>
      </c>
      <c r="BQ32" s="39" t="str">
        <f t="shared" si="29"/>
        <v/>
      </c>
      <c r="BR32" s="39" t="str">
        <f t="shared" si="29"/>
        <v/>
      </c>
      <c r="BS32" s="39" t="str">
        <f t="shared" si="29"/>
        <v/>
      </c>
      <c r="BT32" s="39" t="str">
        <f t="shared" si="29"/>
        <v/>
      </c>
      <c r="BU32" s="39" t="str">
        <f t="shared" si="29"/>
        <v/>
      </c>
      <c r="BV32" s="39" t="str">
        <f t="shared" si="29"/>
        <v/>
      </c>
      <c r="BW32" s="39" t="str">
        <f t="shared" si="29"/>
        <v/>
      </c>
      <c r="BX32" s="39" t="str">
        <f t="shared" si="29"/>
        <v/>
      </c>
      <c r="BY32" s="39" t="str">
        <f t="shared" si="29"/>
        <v/>
      </c>
      <c r="BZ32" s="39" t="str">
        <f t="shared" si="29"/>
        <v/>
      </c>
      <c r="CA32" s="39" t="str">
        <f t="shared" si="29"/>
        <v/>
      </c>
      <c r="CB32" s="39" t="str">
        <f t="shared" si="29"/>
        <v/>
      </c>
      <c r="CC32" s="39" t="str">
        <f t="shared" si="29"/>
        <v/>
      </c>
      <c r="CD32" s="39" t="str">
        <f t="shared" si="30"/>
        <v/>
      </c>
      <c r="CE32" s="39" t="str">
        <f t="shared" si="30"/>
        <v/>
      </c>
      <c r="CF32" s="39" t="str">
        <f t="shared" si="30"/>
        <v/>
      </c>
      <c r="CG32" s="39" t="str">
        <f t="shared" si="30"/>
        <v/>
      </c>
      <c r="CH32" s="39" t="str">
        <f t="shared" si="30"/>
        <v/>
      </c>
      <c r="CI32" s="39" t="str">
        <f t="shared" si="26"/>
        <v/>
      </c>
      <c r="CJ32" s="39" t="str">
        <f t="shared" si="26"/>
        <v/>
      </c>
      <c r="CK32" s="39" t="str">
        <f t="shared" si="26"/>
        <v/>
      </c>
      <c r="CL32" s="39" t="str">
        <f t="shared" si="26"/>
        <v/>
      </c>
      <c r="CM32" s="41" t="str">
        <f t="shared" si="26"/>
        <v/>
      </c>
    </row>
    <row r="33" spans="2:91">
      <c r="B33" s="23" t="s">
        <v>129</v>
      </c>
      <c r="C33" s="9" t="s">
        <v>100</v>
      </c>
      <c r="D33" s="4" t="s">
        <v>61</v>
      </c>
      <c r="E33" s="10" t="s">
        <v>26</v>
      </c>
      <c r="F33" s="10" t="s">
        <v>27</v>
      </c>
      <c r="G33" s="10" t="s">
        <v>28</v>
      </c>
      <c r="H33" s="5">
        <v>100</v>
      </c>
      <c r="I33" s="5">
        <v>326</v>
      </c>
      <c r="J33" s="5"/>
      <c r="K33" s="5"/>
      <c r="L33" s="9"/>
      <c r="M33" s="5"/>
      <c r="N33" s="5"/>
      <c r="O33" s="5">
        <v>1991</v>
      </c>
      <c r="P33" s="9">
        <v>50</v>
      </c>
      <c r="Q33" s="11">
        <f t="shared" si="2"/>
        <v>0.56000000000000005</v>
      </c>
      <c r="R33" s="11">
        <f t="shared" si="3"/>
        <v>0.56000000000000005</v>
      </c>
      <c r="S33" s="9">
        <f t="shared" si="4"/>
        <v>28</v>
      </c>
      <c r="T33" s="12">
        <v>19000</v>
      </c>
      <c r="U33" s="12">
        <f t="shared" si="5"/>
        <v>6194000</v>
      </c>
      <c r="V33" s="12">
        <f t="shared" si="6"/>
        <v>3468640.0000000005</v>
      </c>
      <c r="W33" s="12">
        <f t="shared" si="7"/>
        <v>123880</v>
      </c>
      <c r="X33" s="24">
        <f t="shared" si="8"/>
        <v>69372.800000000003</v>
      </c>
      <c r="Z33" s="31">
        <f t="shared" si="9"/>
        <v>2041</v>
      </c>
      <c r="AA33" s="32">
        <f t="shared" si="10"/>
        <v>2091</v>
      </c>
      <c r="AB33" s="9">
        <f t="shared" si="11"/>
        <v>2141</v>
      </c>
      <c r="AC33" s="9">
        <f t="shared" si="12"/>
        <v>2191</v>
      </c>
      <c r="AD33" s="9">
        <f t="shared" si="13"/>
        <v>2241</v>
      </c>
      <c r="AE33" s="9">
        <f t="shared" si="14"/>
        <v>2291</v>
      </c>
      <c r="AF33" s="9">
        <f t="shared" si="15"/>
        <v>2341</v>
      </c>
      <c r="AG33" s="9">
        <f t="shared" si="16"/>
        <v>2391</v>
      </c>
      <c r="AH33" s="9">
        <f t="shared" si="17"/>
        <v>2441</v>
      </c>
      <c r="AI33" s="9">
        <f t="shared" si="18"/>
        <v>2491</v>
      </c>
      <c r="AJ33" s="9">
        <f t="shared" si="19"/>
        <v>2541</v>
      </c>
      <c r="AK33" s="33">
        <f t="shared" si="20"/>
        <v>2591</v>
      </c>
      <c r="AM33" s="40" t="str">
        <f t="shared" si="27"/>
        <v/>
      </c>
      <c r="AN33" s="39" t="str">
        <f t="shared" si="27"/>
        <v/>
      </c>
      <c r="AO33" s="39" t="str">
        <f t="shared" si="27"/>
        <v/>
      </c>
      <c r="AP33" s="39" t="str">
        <f t="shared" si="27"/>
        <v/>
      </c>
      <c r="AQ33" s="39" t="str">
        <f t="shared" si="27"/>
        <v/>
      </c>
      <c r="AR33" s="39" t="str">
        <f t="shared" si="27"/>
        <v/>
      </c>
      <c r="AS33" s="39" t="str">
        <f t="shared" si="27"/>
        <v/>
      </c>
      <c r="AT33" s="39" t="str">
        <f t="shared" si="27"/>
        <v/>
      </c>
      <c r="AU33" s="39" t="str">
        <f t="shared" si="27"/>
        <v/>
      </c>
      <c r="AV33" s="39" t="str">
        <f t="shared" si="27"/>
        <v/>
      </c>
      <c r="AW33" s="39" t="str">
        <f t="shared" si="27"/>
        <v/>
      </c>
      <c r="AX33" s="39" t="str">
        <f t="shared" si="27"/>
        <v/>
      </c>
      <c r="AY33" s="39" t="str">
        <f t="shared" si="27"/>
        <v/>
      </c>
      <c r="AZ33" s="39" t="str">
        <f t="shared" si="27"/>
        <v/>
      </c>
      <c r="BA33" s="39" t="str">
        <f t="shared" si="27"/>
        <v/>
      </c>
      <c r="BB33" s="39" t="str">
        <f t="shared" si="27"/>
        <v/>
      </c>
      <c r="BC33" s="39" t="str">
        <f t="shared" si="25"/>
        <v/>
      </c>
      <c r="BD33" s="39" t="str">
        <f t="shared" si="25"/>
        <v/>
      </c>
      <c r="BE33" s="39" t="str">
        <f t="shared" si="25"/>
        <v/>
      </c>
      <c r="BF33" s="39" t="str">
        <f t="shared" si="25"/>
        <v/>
      </c>
      <c r="BG33" s="39" t="str">
        <f t="shared" si="25"/>
        <v/>
      </c>
      <c r="BH33" s="39" t="str">
        <f t="shared" si="25"/>
        <v/>
      </c>
      <c r="BI33" s="39" t="str">
        <f t="shared" si="25"/>
        <v/>
      </c>
      <c r="BJ33" s="39" t="str">
        <f t="shared" si="25"/>
        <v/>
      </c>
      <c r="BK33" s="39" t="str">
        <f t="shared" si="25"/>
        <v/>
      </c>
      <c r="BL33" s="39" t="str">
        <f t="shared" si="25"/>
        <v/>
      </c>
      <c r="BM33" s="39" t="str">
        <f t="shared" si="25"/>
        <v/>
      </c>
      <c r="BN33" s="39" t="str">
        <f t="shared" si="29"/>
        <v/>
      </c>
      <c r="BO33" s="39">
        <f t="shared" si="29"/>
        <v>6194000</v>
      </c>
      <c r="BP33" s="39" t="str">
        <f t="shared" si="29"/>
        <v/>
      </c>
      <c r="BQ33" s="39" t="str">
        <f t="shared" si="29"/>
        <v/>
      </c>
      <c r="BR33" s="39" t="str">
        <f t="shared" si="29"/>
        <v/>
      </c>
      <c r="BS33" s="39" t="str">
        <f t="shared" si="29"/>
        <v/>
      </c>
      <c r="BT33" s="39" t="str">
        <f t="shared" si="29"/>
        <v/>
      </c>
      <c r="BU33" s="39" t="str">
        <f t="shared" si="29"/>
        <v/>
      </c>
      <c r="BV33" s="39" t="str">
        <f t="shared" si="29"/>
        <v/>
      </c>
      <c r="BW33" s="39" t="str">
        <f t="shared" si="29"/>
        <v/>
      </c>
      <c r="BX33" s="39" t="str">
        <f t="shared" si="29"/>
        <v/>
      </c>
      <c r="BY33" s="39" t="str">
        <f t="shared" si="29"/>
        <v/>
      </c>
      <c r="BZ33" s="39" t="str">
        <f t="shared" si="29"/>
        <v/>
      </c>
      <c r="CA33" s="39" t="str">
        <f t="shared" si="29"/>
        <v/>
      </c>
      <c r="CB33" s="39" t="str">
        <f t="shared" si="29"/>
        <v/>
      </c>
      <c r="CC33" s="39" t="str">
        <f t="shared" si="29"/>
        <v/>
      </c>
      <c r="CD33" s="39" t="str">
        <f t="shared" si="30"/>
        <v/>
      </c>
      <c r="CE33" s="39" t="str">
        <f t="shared" si="30"/>
        <v/>
      </c>
      <c r="CF33" s="39" t="str">
        <f t="shared" si="30"/>
        <v/>
      </c>
      <c r="CG33" s="39" t="str">
        <f t="shared" si="30"/>
        <v/>
      </c>
      <c r="CH33" s="39" t="str">
        <f t="shared" si="30"/>
        <v/>
      </c>
      <c r="CI33" s="39" t="str">
        <f t="shared" si="26"/>
        <v/>
      </c>
      <c r="CJ33" s="39" t="str">
        <f t="shared" si="26"/>
        <v/>
      </c>
      <c r="CK33" s="39" t="str">
        <f t="shared" si="26"/>
        <v/>
      </c>
      <c r="CL33" s="39" t="str">
        <f t="shared" si="26"/>
        <v/>
      </c>
      <c r="CM33" s="41" t="str">
        <f t="shared" si="26"/>
        <v/>
      </c>
    </row>
    <row r="34" spans="2:91">
      <c r="B34" s="200" t="s">
        <v>130</v>
      </c>
      <c r="C34" s="212" t="s">
        <v>100</v>
      </c>
      <c r="D34" s="213" t="s">
        <v>62</v>
      </c>
      <c r="E34" s="214" t="s">
        <v>26</v>
      </c>
      <c r="F34" s="214" t="s">
        <v>27</v>
      </c>
      <c r="G34" s="214" t="s">
        <v>28</v>
      </c>
      <c r="H34" s="6">
        <v>100</v>
      </c>
      <c r="I34" s="6">
        <v>1165</v>
      </c>
      <c r="J34" s="6"/>
      <c r="K34" s="6"/>
      <c r="L34" s="212"/>
      <c r="M34" s="6"/>
      <c r="N34" s="6"/>
      <c r="O34" s="5">
        <v>1987</v>
      </c>
      <c r="P34" s="9">
        <v>50</v>
      </c>
      <c r="Q34" s="11">
        <f t="shared" si="2"/>
        <v>0.48</v>
      </c>
      <c r="R34" s="11">
        <f t="shared" si="3"/>
        <v>0.48</v>
      </c>
      <c r="S34" s="9">
        <f t="shared" si="4"/>
        <v>24</v>
      </c>
      <c r="T34" s="12">
        <v>19000</v>
      </c>
      <c r="U34" s="12">
        <f t="shared" si="5"/>
        <v>22135000</v>
      </c>
      <c r="V34" s="12">
        <f t="shared" si="6"/>
        <v>10624800</v>
      </c>
      <c r="W34" s="12">
        <f t="shared" si="7"/>
        <v>442700</v>
      </c>
      <c r="X34" s="24">
        <f t="shared" si="8"/>
        <v>212496</v>
      </c>
      <c r="Z34" s="31">
        <f t="shared" si="9"/>
        <v>2037</v>
      </c>
      <c r="AA34" s="32">
        <f t="shared" si="10"/>
        <v>2087</v>
      </c>
      <c r="AB34" s="9">
        <f t="shared" si="11"/>
        <v>2137</v>
      </c>
      <c r="AC34" s="9">
        <f t="shared" si="12"/>
        <v>2187</v>
      </c>
      <c r="AD34" s="9">
        <f t="shared" si="13"/>
        <v>2237</v>
      </c>
      <c r="AE34" s="9">
        <f t="shared" si="14"/>
        <v>2287</v>
      </c>
      <c r="AF34" s="9">
        <f t="shared" si="15"/>
        <v>2337</v>
      </c>
      <c r="AG34" s="9">
        <f t="shared" si="16"/>
        <v>2387</v>
      </c>
      <c r="AH34" s="9">
        <f t="shared" si="17"/>
        <v>2437</v>
      </c>
      <c r="AI34" s="9">
        <f t="shared" si="18"/>
        <v>2487</v>
      </c>
      <c r="AJ34" s="9">
        <f t="shared" si="19"/>
        <v>2537</v>
      </c>
      <c r="AK34" s="33">
        <f t="shared" si="20"/>
        <v>2587</v>
      </c>
      <c r="AM34" s="40" t="str">
        <f t="shared" si="27"/>
        <v/>
      </c>
      <c r="AN34" s="39" t="str">
        <f t="shared" si="27"/>
        <v/>
      </c>
      <c r="AO34" s="39" t="str">
        <f t="shared" si="27"/>
        <v/>
      </c>
      <c r="AP34" s="39" t="str">
        <f t="shared" si="27"/>
        <v/>
      </c>
      <c r="AQ34" s="39" t="str">
        <f t="shared" si="27"/>
        <v/>
      </c>
      <c r="AR34" s="39" t="str">
        <f t="shared" si="27"/>
        <v/>
      </c>
      <c r="AS34" s="39" t="str">
        <f t="shared" si="27"/>
        <v/>
      </c>
      <c r="AT34" s="39" t="str">
        <f t="shared" si="27"/>
        <v/>
      </c>
      <c r="AU34" s="39" t="str">
        <f t="shared" si="27"/>
        <v/>
      </c>
      <c r="AV34" s="39" t="str">
        <f t="shared" si="27"/>
        <v/>
      </c>
      <c r="AW34" s="39" t="str">
        <f t="shared" si="27"/>
        <v/>
      </c>
      <c r="AX34" s="39" t="str">
        <f t="shared" si="27"/>
        <v/>
      </c>
      <c r="AY34" s="39" t="str">
        <f t="shared" si="27"/>
        <v/>
      </c>
      <c r="AZ34" s="39" t="str">
        <f t="shared" si="27"/>
        <v/>
      </c>
      <c r="BA34" s="39" t="str">
        <f t="shared" si="27"/>
        <v/>
      </c>
      <c r="BB34" s="39" t="str">
        <f t="shared" si="27"/>
        <v/>
      </c>
      <c r="BC34" s="39" t="str">
        <f t="shared" si="25"/>
        <v/>
      </c>
      <c r="BD34" s="39" t="str">
        <f t="shared" si="25"/>
        <v/>
      </c>
      <c r="BE34" s="39" t="str">
        <f t="shared" si="25"/>
        <v/>
      </c>
      <c r="BF34" s="39" t="str">
        <f t="shared" si="25"/>
        <v/>
      </c>
      <c r="BG34" s="39" t="str">
        <f t="shared" si="25"/>
        <v/>
      </c>
      <c r="BH34" s="39" t="str">
        <f t="shared" si="25"/>
        <v/>
      </c>
      <c r="BI34" s="39" t="str">
        <f t="shared" si="25"/>
        <v/>
      </c>
      <c r="BJ34" s="39" t="str">
        <f t="shared" si="25"/>
        <v/>
      </c>
      <c r="BK34" s="39">
        <f t="shared" si="25"/>
        <v>22135000</v>
      </c>
      <c r="BL34" s="39" t="str">
        <f t="shared" si="25"/>
        <v/>
      </c>
      <c r="BM34" s="39" t="str">
        <f t="shared" si="25"/>
        <v/>
      </c>
      <c r="BN34" s="39" t="str">
        <f t="shared" si="29"/>
        <v/>
      </c>
      <c r="BO34" s="39" t="str">
        <f t="shared" si="29"/>
        <v/>
      </c>
      <c r="BP34" s="39" t="str">
        <f t="shared" si="29"/>
        <v/>
      </c>
      <c r="BQ34" s="39" t="str">
        <f t="shared" si="29"/>
        <v/>
      </c>
      <c r="BR34" s="39" t="str">
        <f t="shared" si="29"/>
        <v/>
      </c>
      <c r="BS34" s="39" t="str">
        <f t="shared" si="29"/>
        <v/>
      </c>
      <c r="BT34" s="39" t="str">
        <f t="shared" si="29"/>
        <v/>
      </c>
      <c r="BU34" s="39" t="str">
        <f t="shared" si="29"/>
        <v/>
      </c>
      <c r="BV34" s="39" t="str">
        <f t="shared" si="29"/>
        <v/>
      </c>
      <c r="BW34" s="39" t="str">
        <f t="shared" si="29"/>
        <v/>
      </c>
      <c r="BX34" s="39" t="str">
        <f t="shared" si="29"/>
        <v/>
      </c>
      <c r="BY34" s="39" t="str">
        <f t="shared" si="29"/>
        <v/>
      </c>
      <c r="BZ34" s="39" t="str">
        <f t="shared" si="29"/>
        <v/>
      </c>
      <c r="CA34" s="39" t="str">
        <f t="shared" si="29"/>
        <v/>
      </c>
      <c r="CB34" s="39" t="str">
        <f t="shared" si="29"/>
        <v/>
      </c>
      <c r="CC34" s="39" t="str">
        <f t="shared" si="29"/>
        <v/>
      </c>
      <c r="CD34" s="39" t="str">
        <f t="shared" si="30"/>
        <v/>
      </c>
      <c r="CE34" s="39" t="str">
        <f t="shared" si="30"/>
        <v/>
      </c>
      <c r="CF34" s="39" t="str">
        <f t="shared" si="30"/>
        <v/>
      </c>
      <c r="CG34" s="39" t="str">
        <f t="shared" si="30"/>
        <v/>
      </c>
      <c r="CH34" s="39" t="str">
        <f t="shared" si="30"/>
        <v/>
      </c>
      <c r="CI34" s="39" t="str">
        <f t="shared" si="26"/>
        <v/>
      </c>
      <c r="CJ34" s="39" t="str">
        <f t="shared" si="26"/>
        <v/>
      </c>
      <c r="CK34" s="39" t="str">
        <f t="shared" si="26"/>
        <v/>
      </c>
      <c r="CL34" s="39" t="str">
        <f t="shared" si="26"/>
        <v/>
      </c>
      <c r="CM34" s="41" t="str">
        <f t="shared" si="26"/>
        <v/>
      </c>
    </row>
    <row r="35" spans="2:91">
      <c r="B35" s="200" t="s">
        <v>131</v>
      </c>
      <c r="C35" s="212" t="s">
        <v>100</v>
      </c>
      <c r="D35" s="213" t="s">
        <v>63</v>
      </c>
      <c r="E35" s="214" t="s">
        <v>26</v>
      </c>
      <c r="F35" s="214" t="s">
        <v>27</v>
      </c>
      <c r="G35" s="214" t="s">
        <v>28</v>
      </c>
      <c r="H35" s="6">
        <v>100</v>
      </c>
      <c r="I35" s="6">
        <v>1165</v>
      </c>
      <c r="J35" s="6"/>
      <c r="K35" s="6"/>
      <c r="L35" s="212"/>
      <c r="M35" s="6"/>
      <c r="N35" s="6"/>
      <c r="O35" s="5">
        <v>1987</v>
      </c>
      <c r="P35" s="9">
        <v>50</v>
      </c>
      <c r="Q35" s="11">
        <f t="shared" si="2"/>
        <v>0.48</v>
      </c>
      <c r="R35" s="11">
        <f t="shared" si="3"/>
        <v>0.48</v>
      </c>
      <c r="S35" s="9">
        <f t="shared" si="4"/>
        <v>24</v>
      </c>
      <c r="T35" s="12">
        <v>19000</v>
      </c>
      <c r="U35" s="12">
        <f t="shared" si="5"/>
        <v>22135000</v>
      </c>
      <c r="V35" s="12">
        <f t="shared" si="6"/>
        <v>10624800</v>
      </c>
      <c r="W35" s="12">
        <f t="shared" si="7"/>
        <v>442700</v>
      </c>
      <c r="X35" s="24">
        <f t="shared" si="8"/>
        <v>212496</v>
      </c>
      <c r="Z35" s="31">
        <f t="shared" si="9"/>
        <v>2037</v>
      </c>
      <c r="AA35" s="32">
        <f t="shared" si="10"/>
        <v>2087</v>
      </c>
      <c r="AB35" s="9">
        <f t="shared" si="11"/>
        <v>2137</v>
      </c>
      <c r="AC35" s="9">
        <f t="shared" si="12"/>
        <v>2187</v>
      </c>
      <c r="AD35" s="9">
        <f t="shared" si="13"/>
        <v>2237</v>
      </c>
      <c r="AE35" s="9">
        <f t="shared" si="14"/>
        <v>2287</v>
      </c>
      <c r="AF35" s="9">
        <f t="shared" si="15"/>
        <v>2337</v>
      </c>
      <c r="AG35" s="9">
        <f t="shared" si="16"/>
        <v>2387</v>
      </c>
      <c r="AH35" s="9">
        <f t="shared" si="17"/>
        <v>2437</v>
      </c>
      <c r="AI35" s="9">
        <f t="shared" si="18"/>
        <v>2487</v>
      </c>
      <c r="AJ35" s="9">
        <f t="shared" si="19"/>
        <v>2537</v>
      </c>
      <c r="AK35" s="33">
        <f t="shared" si="20"/>
        <v>2587</v>
      </c>
      <c r="AM35" s="40" t="str">
        <f t="shared" si="27"/>
        <v/>
      </c>
      <c r="AN35" s="39" t="str">
        <f t="shared" si="27"/>
        <v/>
      </c>
      <c r="AO35" s="39" t="str">
        <f t="shared" si="27"/>
        <v/>
      </c>
      <c r="AP35" s="39" t="str">
        <f t="shared" si="27"/>
        <v/>
      </c>
      <c r="AQ35" s="39" t="str">
        <f t="shared" si="27"/>
        <v/>
      </c>
      <c r="AR35" s="39" t="str">
        <f t="shared" si="27"/>
        <v/>
      </c>
      <c r="AS35" s="39" t="str">
        <f t="shared" si="27"/>
        <v/>
      </c>
      <c r="AT35" s="39" t="str">
        <f t="shared" si="27"/>
        <v/>
      </c>
      <c r="AU35" s="39" t="str">
        <f t="shared" si="27"/>
        <v/>
      </c>
      <c r="AV35" s="39" t="str">
        <f t="shared" si="27"/>
        <v/>
      </c>
      <c r="AW35" s="39" t="str">
        <f t="shared" si="27"/>
        <v/>
      </c>
      <c r="AX35" s="39" t="str">
        <f t="shared" si="27"/>
        <v/>
      </c>
      <c r="AY35" s="39" t="str">
        <f t="shared" si="27"/>
        <v/>
      </c>
      <c r="AZ35" s="39" t="str">
        <f t="shared" si="27"/>
        <v/>
      </c>
      <c r="BA35" s="39" t="str">
        <f t="shared" si="27"/>
        <v/>
      </c>
      <c r="BB35" s="39" t="str">
        <f t="shared" si="27"/>
        <v/>
      </c>
      <c r="BC35" s="39" t="str">
        <f t="shared" si="25"/>
        <v/>
      </c>
      <c r="BD35" s="39" t="str">
        <f t="shared" si="25"/>
        <v/>
      </c>
      <c r="BE35" s="39" t="str">
        <f t="shared" si="25"/>
        <v/>
      </c>
      <c r="BF35" s="39" t="str">
        <f t="shared" si="25"/>
        <v/>
      </c>
      <c r="BG35" s="39" t="str">
        <f t="shared" si="25"/>
        <v/>
      </c>
      <c r="BH35" s="39" t="str">
        <f t="shared" si="25"/>
        <v/>
      </c>
      <c r="BI35" s="39" t="str">
        <f t="shared" si="25"/>
        <v/>
      </c>
      <c r="BJ35" s="39" t="str">
        <f t="shared" si="25"/>
        <v/>
      </c>
      <c r="BK35" s="39">
        <f t="shared" si="25"/>
        <v>22135000</v>
      </c>
      <c r="BL35" s="39" t="str">
        <f t="shared" si="25"/>
        <v/>
      </c>
      <c r="BM35" s="39" t="str">
        <f t="shared" si="25"/>
        <v/>
      </c>
      <c r="BN35" s="39" t="str">
        <f t="shared" si="29"/>
        <v/>
      </c>
      <c r="BO35" s="39" t="str">
        <f t="shared" si="29"/>
        <v/>
      </c>
      <c r="BP35" s="39" t="str">
        <f t="shared" si="29"/>
        <v/>
      </c>
      <c r="BQ35" s="39" t="str">
        <f t="shared" si="29"/>
        <v/>
      </c>
      <c r="BR35" s="39" t="str">
        <f t="shared" si="29"/>
        <v/>
      </c>
      <c r="BS35" s="39" t="str">
        <f t="shared" si="29"/>
        <v/>
      </c>
      <c r="BT35" s="39" t="str">
        <f t="shared" si="29"/>
        <v/>
      </c>
      <c r="BU35" s="39" t="str">
        <f t="shared" si="29"/>
        <v/>
      </c>
      <c r="BV35" s="39" t="str">
        <f t="shared" si="29"/>
        <v/>
      </c>
      <c r="BW35" s="39" t="str">
        <f t="shared" si="29"/>
        <v/>
      </c>
      <c r="BX35" s="39" t="str">
        <f t="shared" si="29"/>
        <v/>
      </c>
      <c r="BY35" s="39" t="str">
        <f t="shared" si="29"/>
        <v/>
      </c>
      <c r="BZ35" s="39" t="str">
        <f t="shared" si="29"/>
        <v/>
      </c>
      <c r="CA35" s="39" t="str">
        <f t="shared" si="29"/>
        <v/>
      </c>
      <c r="CB35" s="39" t="str">
        <f t="shared" si="29"/>
        <v/>
      </c>
      <c r="CC35" s="39" t="str">
        <f t="shared" si="29"/>
        <v/>
      </c>
      <c r="CD35" s="39" t="str">
        <f t="shared" si="30"/>
        <v/>
      </c>
      <c r="CE35" s="39" t="str">
        <f t="shared" si="30"/>
        <v/>
      </c>
      <c r="CF35" s="39" t="str">
        <f t="shared" si="30"/>
        <v/>
      </c>
      <c r="CG35" s="39" t="str">
        <f t="shared" si="30"/>
        <v/>
      </c>
      <c r="CH35" s="39" t="str">
        <f t="shared" si="30"/>
        <v/>
      </c>
      <c r="CI35" s="39" t="str">
        <f t="shared" si="26"/>
        <v/>
      </c>
      <c r="CJ35" s="39" t="str">
        <f t="shared" si="26"/>
        <v/>
      </c>
      <c r="CK35" s="39" t="str">
        <f t="shared" si="26"/>
        <v/>
      </c>
      <c r="CL35" s="39" t="str">
        <f t="shared" si="26"/>
        <v/>
      </c>
      <c r="CM35" s="41" t="str">
        <f t="shared" si="26"/>
        <v/>
      </c>
    </row>
    <row r="36" spans="2:91" ht="25.5">
      <c r="B36" s="23" t="s">
        <v>132</v>
      </c>
      <c r="C36" s="9" t="s">
        <v>100</v>
      </c>
      <c r="D36" s="4" t="s">
        <v>64</v>
      </c>
      <c r="E36" s="10" t="s">
        <v>26</v>
      </c>
      <c r="F36" s="10" t="s">
        <v>27</v>
      </c>
      <c r="G36" s="10" t="s">
        <v>28</v>
      </c>
      <c r="H36" s="5">
        <v>100</v>
      </c>
      <c r="I36" s="5">
        <v>1165</v>
      </c>
      <c r="J36" s="5"/>
      <c r="K36" s="5"/>
      <c r="L36" s="9"/>
      <c r="M36" s="5"/>
      <c r="N36" s="5"/>
      <c r="O36" s="5">
        <v>1984</v>
      </c>
      <c r="P36" s="9">
        <v>50</v>
      </c>
      <c r="Q36" s="11">
        <f t="shared" si="2"/>
        <v>0.42</v>
      </c>
      <c r="R36" s="11">
        <f t="shared" si="3"/>
        <v>0.42</v>
      </c>
      <c r="S36" s="9">
        <f t="shared" si="4"/>
        <v>21</v>
      </c>
      <c r="T36" s="12">
        <v>19000</v>
      </c>
      <c r="U36" s="12">
        <f t="shared" si="5"/>
        <v>22135000</v>
      </c>
      <c r="V36" s="12">
        <f t="shared" si="6"/>
        <v>9296700</v>
      </c>
      <c r="W36" s="12">
        <f t="shared" si="7"/>
        <v>442700</v>
      </c>
      <c r="X36" s="24">
        <f t="shared" si="8"/>
        <v>185934</v>
      </c>
      <c r="Z36" s="31">
        <f t="shared" si="9"/>
        <v>2034</v>
      </c>
      <c r="AA36" s="32">
        <f t="shared" si="10"/>
        <v>2084</v>
      </c>
      <c r="AB36" s="9">
        <f t="shared" si="11"/>
        <v>2134</v>
      </c>
      <c r="AC36" s="9">
        <f t="shared" si="12"/>
        <v>2184</v>
      </c>
      <c r="AD36" s="9">
        <f t="shared" si="13"/>
        <v>2234</v>
      </c>
      <c r="AE36" s="9">
        <f t="shared" si="14"/>
        <v>2284</v>
      </c>
      <c r="AF36" s="9">
        <f t="shared" si="15"/>
        <v>2334</v>
      </c>
      <c r="AG36" s="9">
        <f t="shared" si="16"/>
        <v>2384</v>
      </c>
      <c r="AH36" s="9">
        <f t="shared" si="17"/>
        <v>2434</v>
      </c>
      <c r="AI36" s="9">
        <f t="shared" si="18"/>
        <v>2484</v>
      </c>
      <c r="AJ36" s="9">
        <f t="shared" si="19"/>
        <v>2534</v>
      </c>
      <c r="AK36" s="33">
        <f t="shared" si="20"/>
        <v>2584</v>
      </c>
      <c r="AM36" s="40" t="str">
        <f t="shared" si="27"/>
        <v/>
      </c>
      <c r="AN36" s="39" t="str">
        <f t="shared" si="27"/>
        <v/>
      </c>
      <c r="AO36" s="39" t="str">
        <f t="shared" si="27"/>
        <v/>
      </c>
      <c r="AP36" s="39" t="str">
        <f t="shared" si="27"/>
        <v/>
      </c>
      <c r="AQ36" s="39" t="str">
        <f t="shared" si="27"/>
        <v/>
      </c>
      <c r="AR36" s="39" t="str">
        <f t="shared" si="27"/>
        <v/>
      </c>
      <c r="AS36" s="39" t="str">
        <f t="shared" si="27"/>
        <v/>
      </c>
      <c r="AT36" s="39" t="str">
        <f t="shared" si="27"/>
        <v/>
      </c>
      <c r="AU36" s="39" t="str">
        <f t="shared" si="27"/>
        <v/>
      </c>
      <c r="AV36" s="39" t="str">
        <f t="shared" si="27"/>
        <v/>
      </c>
      <c r="AW36" s="39" t="str">
        <f t="shared" si="27"/>
        <v/>
      </c>
      <c r="AX36" s="39" t="str">
        <f t="shared" si="27"/>
        <v/>
      </c>
      <c r="AY36" s="39" t="str">
        <f t="shared" si="27"/>
        <v/>
      </c>
      <c r="AZ36" s="39" t="str">
        <f t="shared" si="27"/>
        <v/>
      </c>
      <c r="BA36" s="39" t="str">
        <f t="shared" si="27"/>
        <v/>
      </c>
      <c r="BB36" s="39" t="str">
        <f t="shared" si="27"/>
        <v/>
      </c>
      <c r="BC36" s="39" t="str">
        <f t="shared" si="25"/>
        <v/>
      </c>
      <c r="BD36" s="39" t="str">
        <f t="shared" si="25"/>
        <v/>
      </c>
      <c r="BE36" s="39" t="str">
        <f t="shared" si="25"/>
        <v/>
      </c>
      <c r="BF36" s="39" t="str">
        <f t="shared" si="25"/>
        <v/>
      </c>
      <c r="BG36" s="39" t="str">
        <f t="shared" si="25"/>
        <v/>
      </c>
      <c r="BH36" s="39">
        <f t="shared" si="25"/>
        <v>22135000</v>
      </c>
      <c r="BI36" s="39" t="str">
        <f t="shared" si="25"/>
        <v/>
      </c>
      <c r="BJ36" s="39" t="str">
        <f t="shared" si="25"/>
        <v/>
      </c>
      <c r="BK36" s="39" t="str">
        <f t="shared" si="25"/>
        <v/>
      </c>
      <c r="BL36" s="39" t="str">
        <f t="shared" si="25"/>
        <v/>
      </c>
      <c r="BM36" s="39" t="str">
        <f t="shared" si="25"/>
        <v/>
      </c>
      <c r="BN36" s="39" t="str">
        <f t="shared" si="29"/>
        <v/>
      </c>
      <c r="BO36" s="39" t="str">
        <f t="shared" si="29"/>
        <v/>
      </c>
      <c r="BP36" s="39" t="str">
        <f t="shared" si="29"/>
        <v/>
      </c>
      <c r="BQ36" s="39" t="str">
        <f t="shared" si="29"/>
        <v/>
      </c>
      <c r="BR36" s="39" t="str">
        <f t="shared" si="29"/>
        <v/>
      </c>
      <c r="BS36" s="39" t="str">
        <f t="shared" si="29"/>
        <v/>
      </c>
      <c r="BT36" s="39" t="str">
        <f t="shared" si="29"/>
        <v/>
      </c>
      <c r="BU36" s="39" t="str">
        <f t="shared" si="29"/>
        <v/>
      </c>
      <c r="BV36" s="39" t="str">
        <f t="shared" si="29"/>
        <v/>
      </c>
      <c r="BW36" s="39" t="str">
        <f t="shared" si="29"/>
        <v/>
      </c>
      <c r="BX36" s="39" t="str">
        <f t="shared" si="29"/>
        <v/>
      </c>
      <c r="BY36" s="39" t="str">
        <f t="shared" si="29"/>
        <v/>
      </c>
      <c r="BZ36" s="39" t="str">
        <f t="shared" si="29"/>
        <v/>
      </c>
      <c r="CA36" s="39" t="str">
        <f t="shared" si="29"/>
        <v/>
      </c>
      <c r="CB36" s="39" t="str">
        <f t="shared" si="29"/>
        <v/>
      </c>
      <c r="CC36" s="39" t="str">
        <f t="shared" si="29"/>
        <v/>
      </c>
      <c r="CD36" s="39" t="str">
        <f t="shared" si="30"/>
        <v/>
      </c>
      <c r="CE36" s="39" t="str">
        <f t="shared" si="30"/>
        <v/>
      </c>
      <c r="CF36" s="39" t="str">
        <f t="shared" si="30"/>
        <v/>
      </c>
      <c r="CG36" s="39" t="str">
        <f t="shared" si="30"/>
        <v/>
      </c>
      <c r="CH36" s="39" t="str">
        <f t="shared" si="30"/>
        <v/>
      </c>
      <c r="CI36" s="39" t="str">
        <f t="shared" si="26"/>
        <v/>
      </c>
      <c r="CJ36" s="39" t="str">
        <f t="shared" si="26"/>
        <v/>
      </c>
      <c r="CK36" s="39" t="str">
        <f t="shared" si="26"/>
        <v/>
      </c>
      <c r="CL36" s="39" t="str">
        <f t="shared" si="26"/>
        <v/>
      </c>
      <c r="CM36" s="41" t="str">
        <f t="shared" si="26"/>
        <v/>
      </c>
    </row>
    <row r="37" spans="2:91" ht="25.5">
      <c r="B37" s="23" t="s">
        <v>133</v>
      </c>
      <c r="C37" s="9" t="s">
        <v>100</v>
      </c>
      <c r="D37" s="4" t="s">
        <v>65</v>
      </c>
      <c r="E37" s="10" t="s">
        <v>26</v>
      </c>
      <c r="F37" s="10" t="s">
        <v>27</v>
      </c>
      <c r="G37" s="5" t="s">
        <v>29</v>
      </c>
      <c r="H37" s="5">
        <v>80</v>
      </c>
      <c r="I37" s="5">
        <v>112</v>
      </c>
      <c r="J37" s="5"/>
      <c r="K37" s="9"/>
      <c r="L37" s="9"/>
      <c r="M37" s="5"/>
      <c r="N37" s="5"/>
      <c r="O37" s="5">
        <v>1984</v>
      </c>
      <c r="P37" s="9">
        <v>50</v>
      </c>
      <c r="Q37" s="11">
        <f t="shared" si="2"/>
        <v>0.42</v>
      </c>
      <c r="R37" s="11">
        <f t="shared" si="3"/>
        <v>0.42</v>
      </c>
      <c r="S37" s="9">
        <f t="shared" si="4"/>
        <v>21</v>
      </c>
      <c r="T37" s="12">
        <v>17000</v>
      </c>
      <c r="U37" s="12">
        <f t="shared" si="5"/>
        <v>1904000</v>
      </c>
      <c r="V37" s="12">
        <f t="shared" si="6"/>
        <v>799680</v>
      </c>
      <c r="W37" s="12">
        <f t="shared" si="7"/>
        <v>38080</v>
      </c>
      <c r="X37" s="24">
        <f t="shared" si="8"/>
        <v>15993.6</v>
      </c>
      <c r="Z37" s="31">
        <f t="shared" si="9"/>
        <v>2034</v>
      </c>
      <c r="AA37" s="32">
        <f t="shared" si="10"/>
        <v>2084</v>
      </c>
      <c r="AB37" s="9">
        <f t="shared" si="11"/>
        <v>2134</v>
      </c>
      <c r="AC37" s="9">
        <f t="shared" si="12"/>
        <v>2184</v>
      </c>
      <c r="AD37" s="9">
        <f t="shared" si="13"/>
        <v>2234</v>
      </c>
      <c r="AE37" s="9">
        <f t="shared" si="14"/>
        <v>2284</v>
      </c>
      <c r="AF37" s="9">
        <f t="shared" si="15"/>
        <v>2334</v>
      </c>
      <c r="AG37" s="9">
        <f t="shared" si="16"/>
        <v>2384</v>
      </c>
      <c r="AH37" s="9">
        <f t="shared" si="17"/>
        <v>2434</v>
      </c>
      <c r="AI37" s="9">
        <f t="shared" si="18"/>
        <v>2484</v>
      </c>
      <c r="AJ37" s="9">
        <f t="shared" si="19"/>
        <v>2534</v>
      </c>
      <c r="AK37" s="33">
        <f t="shared" si="20"/>
        <v>2584</v>
      </c>
      <c r="AM37" s="40" t="str">
        <f t="shared" si="27"/>
        <v/>
      </c>
      <c r="AN37" s="39" t="str">
        <f t="shared" si="27"/>
        <v/>
      </c>
      <c r="AO37" s="39" t="str">
        <f t="shared" si="27"/>
        <v/>
      </c>
      <c r="AP37" s="39" t="str">
        <f t="shared" si="27"/>
        <v/>
      </c>
      <c r="AQ37" s="39" t="str">
        <f t="shared" si="27"/>
        <v/>
      </c>
      <c r="AR37" s="39" t="str">
        <f t="shared" si="27"/>
        <v/>
      </c>
      <c r="AS37" s="39" t="str">
        <f t="shared" si="27"/>
        <v/>
      </c>
      <c r="AT37" s="39" t="str">
        <f t="shared" si="27"/>
        <v/>
      </c>
      <c r="AU37" s="39" t="str">
        <f t="shared" si="27"/>
        <v/>
      </c>
      <c r="AV37" s="39" t="str">
        <f t="shared" si="27"/>
        <v/>
      </c>
      <c r="AW37" s="39" t="str">
        <f t="shared" si="27"/>
        <v/>
      </c>
      <c r="AX37" s="39" t="str">
        <f t="shared" si="27"/>
        <v/>
      </c>
      <c r="AY37" s="39" t="str">
        <f t="shared" si="27"/>
        <v/>
      </c>
      <c r="AZ37" s="39" t="str">
        <f t="shared" si="27"/>
        <v/>
      </c>
      <c r="BA37" s="39" t="str">
        <f t="shared" si="27"/>
        <v/>
      </c>
      <c r="BB37" s="39" t="str">
        <f t="shared" si="27"/>
        <v/>
      </c>
      <c r="BC37" s="39" t="str">
        <f t="shared" si="25"/>
        <v/>
      </c>
      <c r="BD37" s="39" t="str">
        <f t="shared" si="25"/>
        <v/>
      </c>
      <c r="BE37" s="39" t="str">
        <f t="shared" si="25"/>
        <v/>
      </c>
      <c r="BF37" s="39" t="str">
        <f t="shared" si="25"/>
        <v/>
      </c>
      <c r="BG37" s="39" t="str">
        <f t="shared" si="25"/>
        <v/>
      </c>
      <c r="BH37" s="39">
        <f t="shared" si="25"/>
        <v>1904000</v>
      </c>
      <c r="BI37" s="39" t="str">
        <f t="shared" si="25"/>
        <v/>
      </c>
      <c r="BJ37" s="39" t="str">
        <f t="shared" si="25"/>
        <v/>
      </c>
      <c r="BK37" s="39" t="str">
        <f t="shared" si="25"/>
        <v/>
      </c>
      <c r="BL37" s="39" t="str">
        <f t="shared" si="25"/>
        <v/>
      </c>
      <c r="BM37" s="39" t="str">
        <f t="shared" si="25"/>
        <v/>
      </c>
      <c r="BN37" s="39" t="str">
        <f t="shared" si="29"/>
        <v/>
      </c>
      <c r="BO37" s="39" t="str">
        <f t="shared" si="29"/>
        <v/>
      </c>
      <c r="BP37" s="39" t="str">
        <f t="shared" si="29"/>
        <v/>
      </c>
      <c r="BQ37" s="39" t="str">
        <f t="shared" si="29"/>
        <v/>
      </c>
      <c r="BR37" s="39" t="str">
        <f t="shared" si="29"/>
        <v/>
      </c>
      <c r="BS37" s="39" t="str">
        <f t="shared" si="29"/>
        <v/>
      </c>
      <c r="BT37" s="39" t="str">
        <f t="shared" si="29"/>
        <v/>
      </c>
      <c r="BU37" s="39" t="str">
        <f t="shared" si="29"/>
        <v/>
      </c>
      <c r="BV37" s="39" t="str">
        <f t="shared" si="29"/>
        <v/>
      </c>
      <c r="BW37" s="39" t="str">
        <f t="shared" si="29"/>
        <v/>
      </c>
      <c r="BX37" s="39" t="str">
        <f t="shared" si="29"/>
        <v/>
      </c>
      <c r="BY37" s="39" t="str">
        <f t="shared" si="29"/>
        <v/>
      </c>
      <c r="BZ37" s="39" t="str">
        <f t="shared" si="29"/>
        <v/>
      </c>
      <c r="CA37" s="39" t="str">
        <f t="shared" si="29"/>
        <v/>
      </c>
      <c r="CB37" s="39" t="str">
        <f t="shared" si="29"/>
        <v/>
      </c>
      <c r="CC37" s="39" t="str">
        <f t="shared" si="29"/>
        <v/>
      </c>
      <c r="CD37" s="39" t="str">
        <f t="shared" si="30"/>
        <v/>
      </c>
      <c r="CE37" s="39" t="str">
        <f t="shared" si="30"/>
        <v/>
      </c>
      <c r="CF37" s="39" t="str">
        <f t="shared" si="30"/>
        <v/>
      </c>
      <c r="CG37" s="39" t="str">
        <f t="shared" si="30"/>
        <v/>
      </c>
      <c r="CH37" s="39" t="str">
        <f t="shared" si="30"/>
        <v/>
      </c>
      <c r="CI37" s="39" t="str">
        <f t="shared" si="26"/>
        <v/>
      </c>
      <c r="CJ37" s="39" t="str">
        <f t="shared" si="26"/>
        <v/>
      </c>
      <c r="CK37" s="39" t="str">
        <f t="shared" si="26"/>
        <v/>
      </c>
      <c r="CL37" s="39" t="str">
        <f t="shared" si="26"/>
        <v/>
      </c>
      <c r="CM37" s="41" t="str">
        <f t="shared" si="26"/>
        <v/>
      </c>
    </row>
    <row r="38" spans="2:91" ht="25.5">
      <c r="B38" s="23" t="s">
        <v>134</v>
      </c>
      <c r="C38" s="9" t="s">
        <v>100</v>
      </c>
      <c r="D38" s="4" t="s">
        <v>66</v>
      </c>
      <c r="E38" s="10" t="s">
        <v>26</v>
      </c>
      <c r="F38" s="10" t="s">
        <v>27</v>
      </c>
      <c r="G38" s="10" t="s">
        <v>28</v>
      </c>
      <c r="H38" s="5">
        <v>100</v>
      </c>
      <c r="I38" s="5">
        <v>747</v>
      </c>
      <c r="J38" s="5"/>
      <c r="K38" s="5"/>
      <c r="L38" s="9"/>
      <c r="M38" s="5"/>
      <c r="N38" s="5"/>
      <c r="O38" s="5">
        <v>1984</v>
      </c>
      <c r="P38" s="9">
        <v>50</v>
      </c>
      <c r="Q38" s="11">
        <f t="shared" si="2"/>
        <v>0.42</v>
      </c>
      <c r="R38" s="11">
        <f t="shared" si="3"/>
        <v>0.42</v>
      </c>
      <c r="S38" s="9">
        <f t="shared" si="4"/>
        <v>21</v>
      </c>
      <c r="T38" s="12">
        <v>19000</v>
      </c>
      <c r="U38" s="12">
        <f t="shared" si="5"/>
        <v>14193000</v>
      </c>
      <c r="V38" s="12">
        <f t="shared" si="6"/>
        <v>5961060</v>
      </c>
      <c r="W38" s="12">
        <f t="shared" si="7"/>
        <v>283860</v>
      </c>
      <c r="X38" s="24">
        <f t="shared" si="8"/>
        <v>119221.2</v>
      </c>
      <c r="Z38" s="31">
        <f t="shared" si="9"/>
        <v>2034</v>
      </c>
      <c r="AA38" s="32">
        <f t="shared" si="10"/>
        <v>2084</v>
      </c>
      <c r="AB38" s="9">
        <f t="shared" si="11"/>
        <v>2134</v>
      </c>
      <c r="AC38" s="9">
        <f t="shared" si="12"/>
        <v>2184</v>
      </c>
      <c r="AD38" s="9">
        <f t="shared" si="13"/>
        <v>2234</v>
      </c>
      <c r="AE38" s="9">
        <f t="shared" si="14"/>
        <v>2284</v>
      </c>
      <c r="AF38" s="9">
        <f t="shared" si="15"/>
        <v>2334</v>
      </c>
      <c r="AG38" s="9">
        <f t="shared" si="16"/>
        <v>2384</v>
      </c>
      <c r="AH38" s="9">
        <f t="shared" si="17"/>
        <v>2434</v>
      </c>
      <c r="AI38" s="9">
        <f t="shared" si="18"/>
        <v>2484</v>
      </c>
      <c r="AJ38" s="9">
        <f t="shared" si="19"/>
        <v>2534</v>
      </c>
      <c r="AK38" s="33">
        <f t="shared" si="20"/>
        <v>2584</v>
      </c>
      <c r="AM38" s="40" t="str">
        <f t="shared" si="27"/>
        <v/>
      </c>
      <c r="AN38" s="39" t="str">
        <f t="shared" si="27"/>
        <v/>
      </c>
      <c r="AO38" s="39" t="str">
        <f t="shared" si="27"/>
        <v/>
      </c>
      <c r="AP38" s="39" t="str">
        <f t="shared" si="27"/>
        <v/>
      </c>
      <c r="AQ38" s="39" t="str">
        <f t="shared" si="27"/>
        <v/>
      </c>
      <c r="AR38" s="39" t="str">
        <f t="shared" si="27"/>
        <v/>
      </c>
      <c r="AS38" s="39" t="str">
        <f t="shared" si="27"/>
        <v/>
      </c>
      <c r="AT38" s="39" t="str">
        <f t="shared" si="27"/>
        <v/>
      </c>
      <c r="AU38" s="39" t="str">
        <f t="shared" si="27"/>
        <v/>
      </c>
      <c r="AV38" s="39" t="str">
        <f t="shared" si="27"/>
        <v/>
      </c>
      <c r="AW38" s="39" t="str">
        <f t="shared" si="27"/>
        <v/>
      </c>
      <c r="AX38" s="39" t="str">
        <f t="shared" si="27"/>
        <v/>
      </c>
      <c r="AY38" s="39" t="str">
        <f t="shared" si="27"/>
        <v/>
      </c>
      <c r="AZ38" s="39" t="str">
        <f t="shared" si="27"/>
        <v/>
      </c>
      <c r="BA38" s="39" t="str">
        <f t="shared" si="27"/>
        <v/>
      </c>
      <c r="BB38" s="39" t="str">
        <f t="shared" si="27"/>
        <v/>
      </c>
      <c r="BC38" s="39" t="str">
        <f t="shared" si="25"/>
        <v/>
      </c>
      <c r="BD38" s="39" t="str">
        <f t="shared" si="25"/>
        <v/>
      </c>
      <c r="BE38" s="39" t="str">
        <f t="shared" si="25"/>
        <v/>
      </c>
      <c r="BF38" s="39" t="str">
        <f t="shared" si="25"/>
        <v/>
      </c>
      <c r="BG38" s="39" t="str">
        <f t="shared" si="25"/>
        <v/>
      </c>
      <c r="BH38" s="39">
        <f t="shared" si="25"/>
        <v>14193000</v>
      </c>
      <c r="BI38" s="39" t="str">
        <f t="shared" si="25"/>
        <v/>
      </c>
      <c r="BJ38" s="39" t="str">
        <f t="shared" si="25"/>
        <v/>
      </c>
      <c r="BK38" s="39" t="str">
        <f t="shared" si="25"/>
        <v/>
      </c>
      <c r="BL38" s="39" t="str">
        <f t="shared" si="25"/>
        <v/>
      </c>
      <c r="BM38" s="39" t="str">
        <f t="shared" si="25"/>
        <v/>
      </c>
      <c r="BN38" s="39" t="str">
        <f t="shared" si="29"/>
        <v/>
      </c>
      <c r="BO38" s="39" t="str">
        <f t="shared" si="29"/>
        <v/>
      </c>
      <c r="BP38" s="39" t="str">
        <f t="shared" si="29"/>
        <v/>
      </c>
      <c r="BQ38" s="39" t="str">
        <f t="shared" si="29"/>
        <v/>
      </c>
      <c r="BR38" s="39" t="str">
        <f t="shared" si="29"/>
        <v/>
      </c>
      <c r="BS38" s="39" t="str">
        <f t="shared" si="29"/>
        <v/>
      </c>
      <c r="BT38" s="39" t="str">
        <f t="shared" si="29"/>
        <v/>
      </c>
      <c r="BU38" s="39" t="str">
        <f t="shared" si="29"/>
        <v/>
      </c>
      <c r="BV38" s="39" t="str">
        <f t="shared" si="29"/>
        <v/>
      </c>
      <c r="BW38" s="39" t="str">
        <f t="shared" si="29"/>
        <v/>
      </c>
      <c r="BX38" s="39" t="str">
        <f t="shared" si="29"/>
        <v/>
      </c>
      <c r="BY38" s="39" t="str">
        <f t="shared" si="29"/>
        <v/>
      </c>
      <c r="BZ38" s="39" t="str">
        <f t="shared" si="29"/>
        <v/>
      </c>
      <c r="CA38" s="39" t="str">
        <f t="shared" si="29"/>
        <v/>
      </c>
      <c r="CB38" s="39" t="str">
        <f t="shared" si="29"/>
        <v/>
      </c>
      <c r="CC38" s="39" t="str">
        <f t="shared" si="29"/>
        <v/>
      </c>
      <c r="CD38" s="39" t="str">
        <f t="shared" si="30"/>
        <v/>
      </c>
      <c r="CE38" s="39" t="str">
        <f t="shared" si="30"/>
        <v/>
      </c>
      <c r="CF38" s="39" t="str">
        <f t="shared" si="30"/>
        <v/>
      </c>
      <c r="CG38" s="39" t="str">
        <f t="shared" si="30"/>
        <v/>
      </c>
      <c r="CH38" s="39" t="str">
        <f t="shared" si="30"/>
        <v/>
      </c>
      <c r="CI38" s="39" t="str">
        <f t="shared" si="26"/>
        <v/>
      </c>
      <c r="CJ38" s="39" t="str">
        <f t="shared" si="26"/>
        <v/>
      </c>
      <c r="CK38" s="39" t="str">
        <f t="shared" si="26"/>
        <v/>
      </c>
      <c r="CL38" s="39" t="str">
        <f t="shared" si="26"/>
        <v/>
      </c>
      <c r="CM38" s="41" t="str">
        <f t="shared" si="26"/>
        <v/>
      </c>
    </row>
    <row r="39" spans="2:91">
      <c r="B39" s="23" t="s">
        <v>135</v>
      </c>
      <c r="C39" s="9" t="s">
        <v>100</v>
      </c>
      <c r="D39" s="4" t="s">
        <v>67</v>
      </c>
      <c r="E39" s="10" t="s">
        <v>26</v>
      </c>
      <c r="F39" s="10" t="s">
        <v>27</v>
      </c>
      <c r="G39" s="10" t="s">
        <v>28</v>
      </c>
      <c r="H39" s="5">
        <v>100</v>
      </c>
      <c r="I39" s="5">
        <v>256</v>
      </c>
      <c r="J39" s="5"/>
      <c r="K39" s="5"/>
      <c r="L39" s="9"/>
      <c r="M39" s="5"/>
      <c r="N39" s="5"/>
      <c r="O39" s="5">
        <v>1991</v>
      </c>
      <c r="P39" s="9">
        <v>50</v>
      </c>
      <c r="Q39" s="11">
        <f t="shared" si="2"/>
        <v>0.56000000000000005</v>
      </c>
      <c r="R39" s="11">
        <f t="shared" si="3"/>
        <v>0.56000000000000005</v>
      </c>
      <c r="S39" s="9">
        <f t="shared" si="4"/>
        <v>28</v>
      </c>
      <c r="T39" s="12">
        <v>19000</v>
      </c>
      <c r="U39" s="12">
        <f t="shared" si="5"/>
        <v>4864000</v>
      </c>
      <c r="V39" s="12">
        <f t="shared" si="6"/>
        <v>2723840.0000000005</v>
      </c>
      <c r="W39" s="12">
        <f t="shared" si="7"/>
        <v>97280</v>
      </c>
      <c r="X39" s="24">
        <f t="shared" si="8"/>
        <v>54476.80000000001</v>
      </c>
      <c r="Z39" s="31">
        <f t="shared" si="9"/>
        <v>2041</v>
      </c>
      <c r="AA39" s="32">
        <f t="shared" si="10"/>
        <v>2091</v>
      </c>
      <c r="AB39" s="9">
        <f t="shared" si="11"/>
        <v>2141</v>
      </c>
      <c r="AC39" s="9">
        <f t="shared" si="12"/>
        <v>2191</v>
      </c>
      <c r="AD39" s="9">
        <f t="shared" si="13"/>
        <v>2241</v>
      </c>
      <c r="AE39" s="9">
        <f t="shared" si="14"/>
        <v>2291</v>
      </c>
      <c r="AF39" s="9">
        <f t="shared" si="15"/>
        <v>2341</v>
      </c>
      <c r="AG39" s="9">
        <f t="shared" si="16"/>
        <v>2391</v>
      </c>
      <c r="AH39" s="9">
        <f t="shared" si="17"/>
        <v>2441</v>
      </c>
      <c r="AI39" s="9">
        <f t="shared" si="18"/>
        <v>2491</v>
      </c>
      <c r="AJ39" s="9">
        <f t="shared" si="19"/>
        <v>2541</v>
      </c>
      <c r="AK39" s="33">
        <f t="shared" si="20"/>
        <v>2591</v>
      </c>
      <c r="AM39" s="40" t="str">
        <f t="shared" si="27"/>
        <v/>
      </c>
      <c r="AN39" s="39" t="str">
        <f t="shared" si="27"/>
        <v/>
      </c>
      <c r="AO39" s="39" t="str">
        <f t="shared" si="27"/>
        <v/>
      </c>
      <c r="AP39" s="39" t="str">
        <f t="shared" si="27"/>
        <v/>
      </c>
      <c r="AQ39" s="39" t="str">
        <f t="shared" si="27"/>
        <v/>
      </c>
      <c r="AR39" s="39" t="str">
        <f t="shared" si="27"/>
        <v/>
      </c>
      <c r="AS39" s="39" t="str">
        <f t="shared" si="27"/>
        <v/>
      </c>
      <c r="AT39" s="39" t="str">
        <f t="shared" si="27"/>
        <v/>
      </c>
      <c r="AU39" s="39" t="str">
        <f t="shared" si="27"/>
        <v/>
      </c>
      <c r="AV39" s="39" t="str">
        <f t="shared" si="27"/>
        <v/>
      </c>
      <c r="AW39" s="39" t="str">
        <f t="shared" si="27"/>
        <v/>
      </c>
      <c r="AX39" s="39" t="str">
        <f t="shared" si="27"/>
        <v/>
      </c>
      <c r="AY39" s="39" t="str">
        <f t="shared" si="27"/>
        <v/>
      </c>
      <c r="AZ39" s="39" t="str">
        <f t="shared" si="27"/>
        <v/>
      </c>
      <c r="BA39" s="39" t="str">
        <f t="shared" si="27"/>
        <v/>
      </c>
      <c r="BB39" s="39" t="str">
        <f t="shared" si="27"/>
        <v/>
      </c>
      <c r="BC39" s="39" t="str">
        <f t="shared" si="25"/>
        <v/>
      </c>
      <c r="BD39" s="39" t="str">
        <f t="shared" si="25"/>
        <v/>
      </c>
      <c r="BE39" s="39" t="str">
        <f t="shared" si="25"/>
        <v/>
      </c>
      <c r="BF39" s="39" t="str">
        <f t="shared" si="25"/>
        <v/>
      </c>
      <c r="BG39" s="39" t="str">
        <f t="shared" si="25"/>
        <v/>
      </c>
      <c r="BH39" s="39" t="str">
        <f t="shared" si="25"/>
        <v/>
      </c>
      <c r="BI39" s="39" t="str">
        <f t="shared" si="25"/>
        <v/>
      </c>
      <c r="BJ39" s="39" t="str">
        <f t="shared" si="25"/>
        <v/>
      </c>
      <c r="BK39" s="39" t="str">
        <f t="shared" si="25"/>
        <v/>
      </c>
      <c r="BL39" s="39" t="str">
        <f t="shared" si="25"/>
        <v/>
      </c>
      <c r="BM39" s="39" t="str">
        <f t="shared" si="25"/>
        <v/>
      </c>
      <c r="BN39" s="39" t="str">
        <f t="shared" si="29"/>
        <v/>
      </c>
      <c r="BO39" s="39">
        <f t="shared" si="29"/>
        <v>4864000</v>
      </c>
      <c r="BP39" s="39" t="str">
        <f t="shared" si="29"/>
        <v/>
      </c>
      <c r="BQ39" s="39" t="str">
        <f t="shared" si="29"/>
        <v/>
      </c>
      <c r="BR39" s="39" t="str">
        <f t="shared" si="29"/>
        <v/>
      </c>
      <c r="BS39" s="39" t="str">
        <f t="shared" si="29"/>
        <v/>
      </c>
      <c r="BT39" s="39" t="str">
        <f t="shared" si="29"/>
        <v/>
      </c>
      <c r="BU39" s="39" t="str">
        <f t="shared" si="29"/>
        <v/>
      </c>
      <c r="BV39" s="39" t="str">
        <f t="shared" si="29"/>
        <v/>
      </c>
      <c r="BW39" s="39" t="str">
        <f t="shared" si="29"/>
        <v/>
      </c>
      <c r="BX39" s="39" t="str">
        <f t="shared" si="29"/>
        <v/>
      </c>
      <c r="BY39" s="39" t="str">
        <f t="shared" si="29"/>
        <v/>
      </c>
      <c r="BZ39" s="39" t="str">
        <f t="shared" si="29"/>
        <v/>
      </c>
      <c r="CA39" s="39" t="str">
        <f t="shared" si="29"/>
        <v/>
      </c>
      <c r="CB39" s="39" t="str">
        <f t="shared" si="29"/>
        <v/>
      </c>
      <c r="CC39" s="39" t="str">
        <f t="shared" si="29"/>
        <v/>
      </c>
      <c r="CD39" s="39" t="str">
        <f t="shared" ref="CD39:CH44" si="31">IF(ISERROR(HLOOKUP(CD$5,$Z39:$AK39,1,FALSE)),"",$U39)</f>
        <v/>
      </c>
      <c r="CE39" s="39" t="str">
        <f t="shared" si="31"/>
        <v/>
      </c>
      <c r="CF39" s="39" t="str">
        <f t="shared" si="31"/>
        <v/>
      </c>
      <c r="CG39" s="39" t="str">
        <f t="shared" si="31"/>
        <v/>
      </c>
      <c r="CH39" s="39" t="str">
        <f t="shared" si="31"/>
        <v/>
      </c>
      <c r="CI39" s="39" t="str">
        <f t="shared" si="26"/>
        <v/>
      </c>
      <c r="CJ39" s="39" t="str">
        <f t="shared" si="26"/>
        <v/>
      </c>
      <c r="CK39" s="39" t="str">
        <f t="shared" si="26"/>
        <v/>
      </c>
      <c r="CL39" s="39" t="str">
        <f t="shared" si="26"/>
        <v/>
      </c>
      <c r="CM39" s="41" t="str">
        <f t="shared" si="26"/>
        <v/>
      </c>
    </row>
    <row r="40" spans="2:91" ht="25.5">
      <c r="B40" s="23" t="s">
        <v>136</v>
      </c>
      <c r="C40" s="9" t="s">
        <v>100</v>
      </c>
      <c r="D40" s="4" t="s">
        <v>68</v>
      </c>
      <c r="E40" s="10" t="s">
        <v>26</v>
      </c>
      <c r="F40" s="10" t="s">
        <v>27</v>
      </c>
      <c r="G40" s="10" t="s">
        <v>28</v>
      </c>
      <c r="H40" s="5">
        <v>100</v>
      </c>
      <c r="I40" s="5">
        <v>15</v>
      </c>
      <c r="J40" s="5"/>
      <c r="K40" s="5"/>
      <c r="L40" s="9"/>
      <c r="M40" s="5"/>
      <c r="N40" s="5"/>
      <c r="O40" s="5">
        <v>1984</v>
      </c>
      <c r="P40" s="9">
        <v>50</v>
      </c>
      <c r="Q40" s="11">
        <f t="shared" si="2"/>
        <v>0.42</v>
      </c>
      <c r="R40" s="11">
        <f t="shared" si="3"/>
        <v>0.42</v>
      </c>
      <c r="S40" s="9">
        <f t="shared" si="4"/>
        <v>21</v>
      </c>
      <c r="T40" s="12">
        <v>19000</v>
      </c>
      <c r="U40" s="12">
        <f t="shared" si="5"/>
        <v>285000</v>
      </c>
      <c r="V40" s="12">
        <f t="shared" si="6"/>
        <v>119700</v>
      </c>
      <c r="W40" s="12">
        <f t="shared" si="7"/>
        <v>5700</v>
      </c>
      <c r="X40" s="24">
        <f t="shared" si="8"/>
        <v>2394</v>
      </c>
      <c r="Z40" s="31">
        <f t="shared" si="9"/>
        <v>2034</v>
      </c>
      <c r="AA40" s="32">
        <f t="shared" si="10"/>
        <v>2084</v>
      </c>
      <c r="AB40" s="9">
        <f t="shared" si="11"/>
        <v>2134</v>
      </c>
      <c r="AC40" s="9">
        <f t="shared" si="12"/>
        <v>2184</v>
      </c>
      <c r="AD40" s="9">
        <f t="shared" si="13"/>
        <v>2234</v>
      </c>
      <c r="AE40" s="9">
        <f t="shared" si="14"/>
        <v>2284</v>
      </c>
      <c r="AF40" s="9">
        <f t="shared" si="15"/>
        <v>2334</v>
      </c>
      <c r="AG40" s="9">
        <f t="shared" si="16"/>
        <v>2384</v>
      </c>
      <c r="AH40" s="9">
        <f t="shared" si="17"/>
        <v>2434</v>
      </c>
      <c r="AI40" s="9">
        <f t="shared" si="18"/>
        <v>2484</v>
      </c>
      <c r="AJ40" s="9">
        <f t="shared" si="19"/>
        <v>2534</v>
      </c>
      <c r="AK40" s="33">
        <f t="shared" si="20"/>
        <v>2584</v>
      </c>
      <c r="AM40" s="40" t="str">
        <f t="shared" si="27"/>
        <v/>
      </c>
      <c r="AN40" s="39" t="str">
        <f t="shared" si="27"/>
        <v/>
      </c>
      <c r="AO40" s="39" t="str">
        <f t="shared" si="27"/>
        <v/>
      </c>
      <c r="AP40" s="39" t="str">
        <f t="shared" si="27"/>
        <v/>
      </c>
      <c r="AQ40" s="39" t="str">
        <f t="shared" si="27"/>
        <v/>
      </c>
      <c r="AR40" s="39" t="str">
        <f t="shared" si="27"/>
        <v/>
      </c>
      <c r="AS40" s="39" t="str">
        <f t="shared" si="27"/>
        <v/>
      </c>
      <c r="AT40" s="39" t="str">
        <f t="shared" si="27"/>
        <v/>
      </c>
      <c r="AU40" s="39" t="str">
        <f t="shared" si="27"/>
        <v/>
      </c>
      <c r="AV40" s="39" t="str">
        <f t="shared" si="27"/>
        <v/>
      </c>
      <c r="AW40" s="39" t="str">
        <f t="shared" si="27"/>
        <v/>
      </c>
      <c r="AX40" s="39" t="str">
        <f t="shared" si="27"/>
        <v/>
      </c>
      <c r="AY40" s="39" t="str">
        <f t="shared" si="27"/>
        <v/>
      </c>
      <c r="AZ40" s="39" t="str">
        <f t="shared" si="27"/>
        <v/>
      </c>
      <c r="BA40" s="39" t="str">
        <f t="shared" si="27"/>
        <v/>
      </c>
      <c r="BB40" s="39" t="str">
        <f t="shared" si="27"/>
        <v/>
      </c>
      <c r="BC40" s="39" t="str">
        <f t="shared" si="25"/>
        <v/>
      </c>
      <c r="BD40" s="39" t="str">
        <f t="shared" si="25"/>
        <v/>
      </c>
      <c r="BE40" s="39" t="str">
        <f t="shared" si="25"/>
        <v/>
      </c>
      <c r="BF40" s="39" t="str">
        <f t="shared" si="25"/>
        <v/>
      </c>
      <c r="BG40" s="39" t="str">
        <f t="shared" si="25"/>
        <v/>
      </c>
      <c r="BH40" s="39">
        <f t="shared" si="25"/>
        <v>285000</v>
      </c>
      <c r="BI40" s="39" t="str">
        <f t="shared" si="25"/>
        <v/>
      </c>
      <c r="BJ40" s="39" t="str">
        <f t="shared" si="25"/>
        <v/>
      </c>
      <c r="BK40" s="39" t="str">
        <f t="shared" si="25"/>
        <v/>
      </c>
      <c r="BL40" s="39" t="str">
        <f t="shared" si="25"/>
        <v/>
      </c>
      <c r="BM40" s="39" t="str">
        <f t="shared" si="25"/>
        <v/>
      </c>
      <c r="BN40" s="39" t="str">
        <f t="shared" si="29"/>
        <v/>
      </c>
      <c r="BO40" s="39" t="str">
        <f t="shared" si="29"/>
        <v/>
      </c>
      <c r="BP40" s="39" t="str">
        <f t="shared" si="29"/>
        <v/>
      </c>
      <c r="BQ40" s="39" t="str">
        <f t="shared" si="29"/>
        <v/>
      </c>
      <c r="BR40" s="39" t="str">
        <f t="shared" si="29"/>
        <v/>
      </c>
      <c r="BS40" s="39" t="str">
        <f t="shared" si="29"/>
        <v/>
      </c>
      <c r="BT40" s="39" t="str">
        <f t="shared" si="29"/>
        <v/>
      </c>
      <c r="BU40" s="39" t="str">
        <f t="shared" si="29"/>
        <v/>
      </c>
      <c r="BV40" s="39" t="str">
        <f t="shared" si="29"/>
        <v/>
      </c>
      <c r="BW40" s="39" t="str">
        <f t="shared" si="29"/>
        <v/>
      </c>
      <c r="BX40" s="39" t="str">
        <f t="shared" si="29"/>
        <v/>
      </c>
      <c r="BY40" s="39" t="str">
        <f t="shared" si="29"/>
        <v/>
      </c>
      <c r="BZ40" s="39" t="str">
        <f t="shared" si="29"/>
        <v/>
      </c>
      <c r="CA40" s="39" t="str">
        <f t="shared" si="29"/>
        <v/>
      </c>
      <c r="CB40" s="39" t="str">
        <f t="shared" si="29"/>
        <v/>
      </c>
      <c r="CC40" s="39" t="str">
        <f t="shared" si="29"/>
        <v/>
      </c>
      <c r="CD40" s="39" t="str">
        <f t="shared" si="31"/>
        <v/>
      </c>
      <c r="CE40" s="39" t="str">
        <f t="shared" si="31"/>
        <v/>
      </c>
      <c r="CF40" s="39" t="str">
        <f t="shared" si="31"/>
        <v/>
      </c>
      <c r="CG40" s="39" t="str">
        <f t="shared" si="31"/>
        <v/>
      </c>
      <c r="CH40" s="39" t="str">
        <f t="shared" si="31"/>
        <v/>
      </c>
      <c r="CI40" s="39" t="str">
        <f t="shared" si="26"/>
        <v/>
      </c>
      <c r="CJ40" s="39" t="str">
        <f t="shared" si="26"/>
        <v/>
      </c>
      <c r="CK40" s="39" t="str">
        <f t="shared" si="26"/>
        <v/>
      </c>
      <c r="CL40" s="39" t="str">
        <f t="shared" si="26"/>
        <v/>
      </c>
      <c r="CM40" s="41" t="str">
        <f t="shared" si="26"/>
        <v/>
      </c>
    </row>
    <row r="41" spans="2:91" ht="25.5">
      <c r="B41" s="23" t="s">
        <v>137</v>
      </c>
      <c r="C41" s="9" t="s">
        <v>100</v>
      </c>
      <c r="D41" s="4" t="s">
        <v>69</v>
      </c>
      <c r="E41" s="10" t="s">
        <v>26</v>
      </c>
      <c r="F41" s="10" t="s">
        <v>27</v>
      </c>
      <c r="G41" s="5" t="s">
        <v>29</v>
      </c>
      <c r="H41" s="5">
        <v>100</v>
      </c>
      <c r="I41" s="5">
        <v>374</v>
      </c>
      <c r="J41" s="5"/>
      <c r="K41" s="5"/>
      <c r="L41" s="9"/>
      <c r="M41" s="5"/>
      <c r="N41" s="5"/>
      <c r="O41" s="5">
        <v>1967</v>
      </c>
      <c r="P41" s="9">
        <v>50</v>
      </c>
      <c r="Q41" s="11">
        <f t="shared" si="2"/>
        <v>0.08</v>
      </c>
      <c r="R41" s="11">
        <f t="shared" si="3"/>
        <v>0.08</v>
      </c>
      <c r="S41" s="9">
        <f t="shared" si="4"/>
        <v>4</v>
      </c>
      <c r="T41" s="12">
        <v>19000</v>
      </c>
      <c r="U41" s="12">
        <f t="shared" si="5"/>
        <v>7106000</v>
      </c>
      <c r="V41" s="12">
        <f t="shared" si="6"/>
        <v>568480</v>
      </c>
      <c r="W41" s="12">
        <f t="shared" si="7"/>
        <v>142120</v>
      </c>
      <c r="X41" s="24">
        <f t="shared" si="8"/>
        <v>11369.6</v>
      </c>
      <c r="Z41" s="31">
        <f t="shared" si="9"/>
        <v>2017</v>
      </c>
      <c r="AA41" s="32">
        <f t="shared" si="10"/>
        <v>2067</v>
      </c>
      <c r="AB41" s="9">
        <f t="shared" si="11"/>
        <v>2117</v>
      </c>
      <c r="AC41" s="9">
        <f t="shared" si="12"/>
        <v>2167</v>
      </c>
      <c r="AD41" s="9">
        <f t="shared" si="13"/>
        <v>2217</v>
      </c>
      <c r="AE41" s="9">
        <f t="shared" si="14"/>
        <v>2267</v>
      </c>
      <c r="AF41" s="9">
        <f t="shared" si="15"/>
        <v>2317</v>
      </c>
      <c r="AG41" s="9">
        <f t="shared" si="16"/>
        <v>2367</v>
      </c>
      <c r="AH41" s="9">
        <f t="shared" si="17"/>
        <v>2417</v>
      </c>
      <c r="AI41" s="9">
        <f t="shared" si="18"/>
        <v>2467</v>
      </c>
      <c r="AJ41" s="9">
        <f t="shared" si="19"/>
        <v>2517</v>
      </c>
      <c r="AK41" s="33">
        <f t="shared" si="20"/>
        <v>2567</v>
      </c>
      <c r="AM41" s="40" t="str">
        <f t="shared" si="27"/>
        <v/>
      </c>
      <c r="AN41" s="39" t="str">
        <f t="shared" si="27"/>
        <v/>
      </c>
      <c r="AO41" s="39" t="str">
        <f t="shared" si="27"/>
        <v/>
      </c>
      <c r="AP41" s="39" t="str">
        <f t="shared" si="27"/>
        <v/>
      </c>
      <c r="AQ41" s="39">
        <f t="shared" si="27"/>
        <v>7106000</v>
      </c>
      <c r="AR41" s="39" t="str">
        <f t="shared" si="27"/>
        <v/>
      </c>
      <c r="AS41" s="39" t="str">
        <f t="shared" si="27"/>
        <v/>
      </c>
      <c r="AT41" s="39" t="str">
        <f t="shared" si="27"/>
        <v/>
      </c>
      <c r="AU41" s="39" t="str">
        <f t="shared" si="27"/>
        <v/>
      </c>
      <c r="AV41" s="39" t="str">
        <f t="shared" si="27"/>
        <v/>
      </c>
      <c r="AW41" s="39" t="str">
        <f t="shared" si="27"/>
        <v/>
      </c>
      <c r="AX41" s="39" t="str">
        <f t="shared" si="27"/>
        <v/>
      </c>
      <c r="AY41" s="39" t="str">
        <f t="shared" si="27"/>
        <v/>
      </c>
      <c r="AZ41" s="39" t="str">
        <f t="shared" si="27"/>
        <v/>
      </c>
      <c r="BA41" s="39" t="str">
        <f t="shared" si="27"/>
        <v/>
      </c>
      <c r="BB41" s="39" t="str">
        <f t="shared" si="27"/>
        <v/>
      </c>
      <c r="BC41" s="39" t="str">
        <f t="shared" si="25"/>
        <v/>
      </c>
      <c r="BD41" s="39" t="str">
        <f t="shared" si="25"/>
        <v/>
      </c>
      <c r="BE41" s="39" t="str">
        <f t="shared" si="25"/>
        <v/>
      </c>
      <c r="BF41" s="39" t="str">
        <f t="shared" si="25"/>
        <v/>
      </c>
      <c r="BG41" s="39" t="str">
        <f t="shared" si="25"/>
        <v/>
      </c>
      <c r="BH41" s="39" t="str">
        <f t="shared" si="25"/>
        <v/>
      </c>
      <c r="BI41" s="39" t="str">
        <f t="shared" si="25"/>
        <v/>
      </c>
      <c r="BJ41" s="39" t="str">
        <f t="shared" si="25"/>
        <v/>
      </c>
      <c r="BK41" s="39" t="str">
        <f t="shared" si="25"/>
        <v/>
      </c>
      <c r="BL41" s="39" t="str">
        <f t="shared" si="25"/>
        <v/>
      </c>
      <c r="BM41" s="39" t="str">
        <f t="shared" si="25"/>
        <v/>
      </c>
      <c r="BN41" s="39" t="str">
        <f t="shared" si="29"/>
        <v/>
      </c>
      <c r="BO41" s="39" t="str">
        <f t="shared" si="29"/>
        <v/>
      </c>
      <c r="BP41" s="39" t="str">
        <f t="shared" si="29"/>
        <v/>
      </c>
      <c r="BQ41" s="39" t="str">
        <f t="shared" si="29"/>
        <v/>
      </c>
      <c r="BR41" s="39" t="str">
        <f t="shared" si="29"/>
        <v/>
      </c>
      <c r="BS41" s="39" t="str">
        <f t="shared" si="29"/>
        <v/>
      </c>
      <c r="BT41" s="39" t="str">
        <f t="shared" si="29"/>
        <v/>
      </c>
      <c r="BU41" s="39" t="str">
        <f t="shared" si="29"/>
        <v/>
      </c>
      <c r="BV41" s="39" t="str">
        <f t="shared" si="29"/>
        <v/>
      </c>
      <c r="BW41" s="39" t="str">
        <f t="shared" si="29"/>
        <v/>
      </c>
      <c r="BX41" s="39" t="str">
        <f t="shared" si="29"/>
        <v/>
      </c>
      <c r="BY41" s="39" t="str">
        <f t="shared" si="29"/>
        <v/>
      </c>
      <c r="BZ41" s="39" t="str">
        <f t="shared" si="29"/>
        <v/>
      </c>
      <c r="CA41" s="39" t="str">
        <f t="shared" si="29"/>
        <v/>
      </c>
      <c r="CB41" s="39" t="str">
        <f t="shared" si="29"/>
        <v/>
      </c>
      <c r="CC41" s="39" t="str">
        <f t="shared" si="29"/>
        <v/>
      </c>
      <c r="CD41" s="39" t="str">
        <f t="shared" si="31"/>
        <v/>
      </c>
      <c r="CE41" s="39" t="str">
        <f t="shared" si="31"/>
        <v/>
      </c>
      <c r="CF41" s="39" t="str">
        <f t="shared" si="31"/>
        <v/>
      </c>
      <c r="CG41" s="39" t="str">
        <f t="shared" si="31"/>
        <v/>
      </c>
      <c r="CH41" s="39" t="str">
        <f t="shared" si="31"/>
        <v/>
      </c>
      <c r="CI41" s="39" t="str">
        <f t="shared" si="26"/>
        <v/>
      </c>
      <c r="CJ41" s="39" t="str">
        <f t="shared" si="26"/>
        <v/>
      </c>
      <c r="CK41" s="39" t="str">
        <f t="shared" si="26"/>
        <v/>
      </c>
      <c r="CL41" s="39" t="str">
        <f t="shared" si="26"/>
        <v/>
      </c>
      <c r="CM41" s="41" t="str">
        <f t="shared" si="26"/>
        <v/>
      </c>
    </row>
    <row r="42" spans="2:91" ht="25.5">
      <c r="B42" s="23" t="s">
        <v>138</v>
      </c>
      <c r="C42" s="9" t="s">
        <v>100</v>
      </c>
      <c r="D42" s="4" t="s">
        <v>70</v>
      </c>
      <c r="E42" s="10" t="s">
        <v>26</v>
      </c>
      <c r="F42" s="10" t="s">
        <v>27</v>
      </c>
      <c r="G42" s="10" t="s">
        <v>28</v>
      </c>
      <c r="H42" s="5">
        <v>100</v>
      </c>
      <c r="I42" s="5">
        <v>377</v>
      </c>
      <c r="J42" s="5"/>
      <c r="K42" s="5"/>
      <c r="L42" s="9"/>
      <c r="M42" s="5"/>
      <c r="N42" s="5"/>
      <c r="O42" s="5">
        <v>1982</v>
      </c>
      <c r="P42" s="9">
        <v>50</v>
      </c>
      <c r="Q42" s="11">
        <f t="shared" si="2"/>
        <v>0.38</v>
      </c>
      <c r="R42" s="11">
        <f t="shared" si="3"/>
        <v>0.38</v>
      </c>
      <c r="S42" s="9">
        <f t="shared" si="4"/>
        <v>19</v>
      </c>
      <c r="T42" s="12">
        <v>19000</v>
      </c>
      <c r="U42" s="12">
        <f t="shared" si="5"/>
        <v>7163000</v>
      </c>
      <c r="V42" s="12">
        <f t="shared" si="6"/>
        <v>2721940</v>
      </c>
      <c r="W42" s="12">
        <f t="shared" si="7"/>
        <v>143260</v>
      </c>
      <c r="X42" s="24">
        <f t="shared" si="8"/>
        <v>54438.8</v>
      </c>
      <c r="Z42" s="31">
        <f t="shared" si="9"/>
        <v>2032</v>
      </c>
      <c r="AA42" s="32">
        <f t="shared" si="10"/>
        <v>2082</v>
      </c>
      <c r="AB42" s="9">
        <f t="shared" si="11"/>
        <v>2132</v>
      </c>
      <c r="AC42" s="9">
        <f t="shared" si="12"/>
        <v>2182</v>
      </c>
      <c r="AD42" s="9">
        <f t="shared" si="13"/>
        <v>2232</v>
      </c>
      <c r="AE42" s="9">
        <f t="shared" si="14"/>
        <v>2282</v>
      </c>
      <c r="AF42" s="9">
        <f t="shared" si="15"/>
        <v>2332</v>
      </c>
      <c r="AG42" s="9">
        <f t="shared" si="16"/>
        <v>2382</v>
      </c>
      <c r="AH42" s="9">
        <f t="shared" si="17"/>
        <v>2432</v>
      </c>
      <c r="AI42" s="9">
        <f t="shared" si="18"/>
        <v>2482</v>
      </c>
      <c r="AJ42" s="9">
        <f t="shared" si="19"/>
        <v>2532</v>
      </c>
      <c r="AK42" s="33">
        <f t="shared" si="20"/>
        <v>2582</v>
      </c>
      <c r="AM42" s="40" t="str">
        <f t="shared" si="27"/>
        <v/>
      </c>
      <c r="AN42" s="39" t="str">
        <f t="shared" si="27"/>
        <v/>
      </c>
      <c r="AO42" s="39" t="str">
        <f t="shared" si="27"/>
        <v/>
      </c>
      <c r="AP42" s="39" t="str">
        <f t="shared" si="27"/>
        <v/>
      </c>
      <c r="AQ42" s="39" t="str">
        <f t="shared" si="27"/>
        <v/>
      </c>
      <c r="AR42" s="39" t="str">
        <f t="shared" si="27"/>
        <v/>
      </c>
      <c r="AS42" s="39" t="str">
        <f t="shared" si="27"/>
        <v/>
      </c>
      <c r="AT42" s="39" t="str">
        <f t="shared" si="27"/>
        <v/>
      </c>
      <c r="AU42" s="39" t="str">
        <f t="shared" si="27"/>
        <v/>
      </c>
      <c r="AV42" s="39" t="str">
        <f t="shared" si="27"/>
        <v/>
      </c>
      <c r="AW42" s="39" t="str">
        <f t="shared" si="27"/>
        <v/>
      </c>
      <c r="AX42" s="39" t="str">
        <f t="shared" si="27"/>
        <v/>
      </c>
      <c r="AY42" s="39" t="str">
        <f t="shared" si="27"/>
        <v/>
      </c>
      <c r="AZ42" s="39" t="str">
        <f t="shared" si="27"/>
        <v/>
      </c>
      <c r="BA42" s="39" t="str">
        <f t="shared" si="27"/>
        <v/>
      </c>
      <c r="BB42" s="39" t="str">
        <f t="shared" ref="BB42:BQ57" si="32">IF(ISERROR(HLOOKUP(BB$5,$Z42:$AK42,1,FALSE)),"",$U42)</f>
        <v/>
      </c>
      <c r="BC42" s="39" t="str">
        <f t="shared" si="32"/>
        <v/>
      </c>
      <c r="BD42" s="39" t="str">
        <f t="shared" si="32"/>
        <v/>
      </c>
      <c r="BE42" s="39" t="str">
        <f t="shared" si="32"/>
        <v/>
      </c>
      <c r="BF42" s="39">
        <f t="shared" si="32"/>
        <v>7163000</v>
      </c>
      <c r="BG42" s="39" t="str">
        <f t="shared" si="32"/>
        <v/>
      </c>
      <c r="BH42" s="39" t="str">
        <f t="shared" si="32"/>
        <v/>
      </c>
      <c r="BI42" s="39" t="str">
        <f t="shared" si="32"/>
        <v/>
      </c>
      <c r="BJ42" s="39" t="str">
        <f t="shared" si="32"/>
        <v/>
      </c>
      <c r="BK42" s="39" t="str">
        <f t="shared" si="32"/>
        <v/>
      </c>
      <c r="BL42" s="39" t="str">
        <f t="shared" si="32"/>
        <v/>
      </c>
      <c r="BM42" s="39" t="str">
        <f t="shared" si="32"/>
        <v/>
      </c>
      <c r="BN42" s="39" t="str">
        <f t="shared" si="32"/>
        <v/>
      </c>
      <c r="BO42" s="39" t="str">
        <f t="shared" si="32"/>
        <v/>
      </c>
      <c r="BP42" s="39" t="str">
        <f t="shared" si="32"/>
        <v/>
      </c>
      <c r="BQ42" s="39" t="str">
        <f t="shared" si="32"/>
        <v/>
      </c>
      <c r="BR42" s="39" t="str">
        <f t="shared" si="29"/>
        <v/>
      </c>
      <c r="BS42" s="39" t="str">
        <f t="shared" si="29"/>
        <v/>
      </c>
      <c r="BT42" s="39" t="str">
        <f t="shared" si="29"/>
        <v/>
      </c>
      <c r="BU42" s="39" t="str">
        <f t="shared" si="29"/>
        <v/>
      </c>
      <c r="BV42" s="39" t="str">
        <f t="shared" si="29"/>
        <v/>
      </c>
      <c r="BW42" s="39" t="str">
        <f t="shared" si="29"/>
        <v/>
      </c>
      <c r="BX42" s="39" t="str">
        <f t="shared" si="29"/>
        <v/>
      </c>
      <c r="BY42" s="39" t="str">
        <f t="shared" si="29"/>
        <v/>
      </c>
      <c r="BZ42" s="39" t="str">
        <f t="shared" si="29"/>
        <v/>
      </c>
      <c r="CA42" s="39" t="str">
        <f t="shared" si="29"/>
        <v/>
      </c>
      <c r="CB42" s="39" t="str">
        <f t="shared" si="29"/>
        <v/>
      </c>
      <c r="CC42" s="39" t="str">
        <f t="shared" si="29"/>
        <v/>
      </c>
      <c r="CD42" s="39" t="str">
        <f t="shared" si="31"/>
        <v/>
      </c>
      <c r="CE42" s="39" t="str">
        <f t="shared" si="31"/>
        <v/>
      </c>
      <c r="CF42" s="39" t="str">
        <f t="shared" si="31"/>
        <v/>
      </c>
      <c r="CG42" s="39" t="str">
        <f t="shared" si="31"/>
        <v/>
      </c>
      <c r="CH42" s="39" t="str">
        <f t="shared" si="31"/>
        <v/>
      </c>
      <c r="CI42" s="39" t="str">
        <f t="shared" si="26"/>
        <v/>
      </c>
      <c r="CJ42" s="39" t="str">
        <f t="shared" si="26"/>
        <v/>
      </c>
      <c r="CK42" s="39" t="str">
        <f t="shared" si="26"/>
        <v/>
      </c>
      <c r="CL42" s="39" t="str">
        <f t="shared" si="26"/>
        <v/>
      </c>
      <c r="CM42" s="41" t="str">
        <f t="shared" si="26"/>
        <v/>
      </c>
    </row>
    <row r="43" spans="2:91" ht="25.5">
      <c r="B43" s="23" t="s">
        <v>139</v>
      </c>
      <c r="C43" s="9" t="s">
        <v>100</v>
      </c>
      <c r="D43" s="4" t="s">
        <v>96</v>
      </c>
      <c r="E43" s="10" t="s">
        <v>26</v>
      </c>
      <c r="F43" s="10" t="s">
        <v>27</v>
      </c>
      <c r="G43" s="5" t="s">
        <v>29</v>
      </c>
      <c r="H43" s="5">
        <v>100</v>
      </c>
      <c r="I43" s="8">
        <v>374</v>
      </c>
      <c r="J43" s="8"/>
      <c r="K43" s="8"/>
      <c r="L43" s="9"/>
      <c r="M43" s="8"/>
      <c r="N43" s="8"/>
      <c r="O43" s="8">
        <v>1967</v>
      </c>
      <c r="P43" s="9">
        <v>50</v>
      </c>
      <c r="Q43" s="11">
        <f t="shared" si="2"/>
        <v>0.08</v>
      </c>
      <c r="R43" s="11">
        <f t="shared" si="3"/>
        <v>0.08</v>
      </c>
      <c r="S43" s="9">
        <f t="shared" si="4"/>
        <v>4</v>
      </c>
      <c r="T43" s="12">
        <v>19000</v>
      </c>
      <c r="U43" s="12">
        <f t="shared" si="5"/>
        <v>7106000</v>
      </c>
      <c r="V43" s="12">
        <f t="shared" si="6"/>
        <v>568480</v>
      </c>
      <c r="W43" s="12">
        <f t="shared" si="7"/>
        <v>142120</v>
      </c>
      <c r="X43" s="24">
        <f t="shared" si="8"/>
        <v>11369.6</v>
      </c>
      <c r="Z43" s="31">
        <f t="shared" si="9"/>
        <v>2017</v>
      </c>
      <c r="AA43" s="32">
        <f t="shared" si="10"/>
        <v>2067</v>
      </c>
      <c r="AB43" s="9">
        <f t="shared" si="11"/>
        <v>2117</v>
      </c>
      <c r="AC43" s="9">
        <f t="shared" si="12"/>
        <v>2167</v>
      </c>
      <c r="AD43" s="9">
        <f t="shared" si="13"/>
        <v>2217</v>
      </c>
      <c r="AE43" s="9">
        <f t="shared" si="14"/>
        <v>2267</v>
      </c>
      <c r="AF43" s="9">
        <f t="shared" si="15"/>
        <v>2317</v>
      </c>
      <c r="AG43" s="9">
        <f t="shared" si="16"/>
        <v>2367</v>
      </c>
      <c r="AH43" s="9">
        <f t="shared" si="17"/>
        <v>2417</v>
      </c>
      <c r="AI43" s="9">
        <f t="shared" si="18"/>
        <v>2467</v>
      </c>
      <c r="AJ43" s="9">
        <f t="shared" si="19"/>
        <v>2517</v>
      </c>
      <c r="AK43" s="33">
        <f t="shared" si="20"/>
        <v>2567</v>
      </c>
      <c r="AM43" s="40" t="str">
        <f t="shared" ref="AM43:BB58" si="33">IF(ISERROR(HLOOKUP(AM$5,$Z43:$AK43,1,FALSE)),"",$U43)</f>
        <v/>
      </c>
      <c r="AN43" s="39" t="str">
        <f t="shared" si="33"/>
        <v/>
      </c>
      <c r="AO43" s="39" t="str">
        <f t="shared" si="33"/>
        <v/>
      </c>
      <c r="AP43" s="39" t="str">
        <f t="shared" si="33"/>
        <v/>
      </c>
      <c r="AQ43" s="39">
        <f t="shared" si="33"/>
        <v>7106000</v>
      </c>
      <c r="AR43" s="39" t="str">
        <f t="shared" si="33"/>
        <v/>
      </c>
      <c r="AS43" s="39" t="str">
        <f t="shared" si="33"/>
        <v/>
      </c>
      <c r="AT43" s="39" t="str">
        <f t="shared" si="33"/>
        <v/>
      </c>
      <c r="AU43" s="39" t="str">
        <f t="shared" si="33"/>
        <v/>
      </c>
      <c r="AV43" s="39" t="str">
        <f t="shared" si="33"/>
        <v/>
      </c>
      <c r="AW43" s="39" t="str">
        <f t="shared" si="33"/>
        <v/>
      </c>
      <c r="AX43" s="39" t="str">
        <f t="shared" si="33"/>
        <v/>
      </c>
      <c r="AY43" s="39" t="str">
        <f t="shared" si="33"/>
        <v/>
      </c>
      <c r="AZ43" s="39" t="str">
        <f t="shared" si="33"/>
        <v/>
      </c>
      <c r="BA43" s="39" t="str">
        <f t="shared" si="33"/>
        <v/>
      </c>
      <c r="BB43" s="39" t="str">
        <f t="shared" si="33"/>
        <v/>
      </c>
      <c r="BC43" s="39" t="str">
        <f t="shared" si="32"/>
        <v/>
      </c>
      <c r="BD43" s="39" t="str">
        <f t="shared" si="32"/>
        <v/>
      </c>
      <c r="BE43" s="39" t="str">
        <f t="shared" si="32"/>
        <v/>
      </c>
      <c r="BF43" s="39" t="str">
        <f t="shared" si="32"/>
        <v/>
      </c>
      <c r="BG43" s="39" t="str">
        <f t="shared" si="32"/>
        <v/>
      </c>
      <c r="BH43" s="39" t="str">
        <f t="shared" si="32"/>
        <v/>
      </c>
      <c r="BI43" s="39" t="str">
        <f t="shared" si="32"/>
        <v/>
      </c>
      <c r="BJ43" s="39" t="str">
        <f t="shared" si="32"/>
        <v/>
      </c>
      <c r="BK43" s="39" t="str">
        <f t="shared" si="32"/>
        <v/>
      </c>
      <c r="BL43" s="39" t="str">
        <f t="shared" si="32"/>
        <v/>
      </c>
      <c r="BM43" s="39" t="str">
        <f t="shared" si="32"/>
        <v/>
      </c>
      <c r="BN43" s="39" t="str">
        <f t="shared" si="32"/>
        <v/>
      </c>
      <c r="BO43" s="39" t="str">
        <f t="shared" si="32"/>
        <v/>
      </c>
      <c r="BP43" s="39" t="str">
        <f t="shared" si="32"/>
        <v/>
      </c>
      <c r="BQ43" s="39" t="str">
        <f t="shared" si="32"/>
        <v/>
      </c>
      <c r="BR43" s="39" t="str">
        <f t="shared" si="29"/>
        <v/>
      </c>
      <c r="BS43" s="39" t="str">
        <f t="shared" si="29"/>
        <v/>
      </c>
      <c r="BT43" s="39" t="str">
        <f t="shared" si="29"/>
        <v/>
      </c>
      <c r="BU43" s="39" t="str">
        <f t="shared" si="29"/>
        <v/>
      </c>
      <c r="BV43" s="39" t="str">
        <f t="shared" si="29"/>
        <v/>
      </c>
      <c r="BW43" s="39" t="str">
        <f t="shared" si="29"/>
        <v/>
      </c>
      <c r="BX43" s="39" t="str">
        <f t="shared" si="29"/>
        <v/>
      </c>
      <c r="BY43" s="39" t="str">
        <f t="shared" si="29"/>
        <v/>
      </c>
      <c r="BZ43" s="39" t="str">
        <f t="shared" si="29"/>
        <v/>
      </c>
      <c r="CA43" s="39" t="str">
        <f t="shared" si="29"/>
        <v/>
      </c>
      <c r="CB43" s="39" t="str">
        <f t="shared" si="29"/>
        <v/>
      </c>
      <c r="CC43" s="39" t="str">
        <f t="shared" si="29"/>
        <v/>
      </c>
      <c r="CD43" s="39" t="str">
        <f t="shared" si="31"/>
        <v/>
      </c>
      <c r="CE43" s="39" t="str">
        <f t="shared" si="31"/>
        <v/>
      </c>
      <c r="CF43" s="39" t="str">
        <f t="shared" si="31"/>
        <v/>
      </c>
      <c r="CG43" s="39" t="str">
        <f t="shared" si="31"/>
        <v/>
      </c>
      <c r="CH43" s="39" t="str">
        <f t="shared" si="31"/>
        <v/>
      </c>
      <c r="CI43" s="39" t="str">
        <f t="shared" si="26"/>
        <v/>
      </c>
      <c r="CJ43" s="39" t="str">
        <f t="shared" si="26"/>
        <v/>
      </c>
      <c r="CK43" s="39" t="str">
        <f t="shared" si="26"/>
        <v/>
      </c>
      <c r="CL43" s="39" t="str">
        <f t="shared" si="26"/>
        <v/>
      </c>
      <c r="CM43" s="41" t="str">
        <f t="shared" si="26"/>
        <v/>
      </c>
    </row>
    <row r="44" spans="2:91" ht="25.5">
      <c r="B44" s="23" t="s">
        <v>140</v>
      </c>
      <c r="C44" s="9" t="s">
        <v>100</v>
      </c>
      <c r="D44" s="4" t="s">
        <v>97</v>
      </c>
      <c r="E44" s="10" t="s">
        <v>26</v>
      </c>
      <c r="F44" s="10" t="s">
        <v>27</v>
      </c>
      <c r="G44" s="10" t="s">
        <v>28</v>
      </c>
      <c r="H44" s="5">
        <v>100</v>
      </c>
      <c r="I44" s="8">
        <v>372</v>
      </c>
      <c r="J44" s="8"/>
      <c r="K44" s="8"/>
      <c r="L44" s="9"/>
      <c r="M44" s="8"/>
      <c r="N44" s="8"/>
      <c r="O44" s="8">
        <v>1982</v>
      </c>
      <c r="P44" s="9">
        <v>50</v>
      </c>
      <c r="Q44" s="11">
        <f t="shared" si="2"/>
        <v>0.38</v>
      </c>
      <c r="R44" s="11">
        <f t="shared" si="3"/>
        <v>0.38</v>
      </c>
      <c r="S44" s="9">
        <f t="shared" si="4"/>
        <v>19</v>
      </c>
      <c r="T44" s="12">
        <v>19000</v>
      </c>
      <c r="U44" s="12">
        <f t="shared" si="5"/>
        <v>7068000</v>
      </c>
      <c r="V44" s="12">
        <f t="shared" si="6"/>
        <v>2685840</v>
      </c>
      <c r="W44" s="12">
        <f t="shared" si="7"/>
        <v>141360</v>
      </c>
      <c r="X44" s="24">
        <f t="shared" si="8"/>
        <v>53716.800000000003</v>
      </c>
      <c r="Z44" s="31">
        <f t="shared" si="9"/>
        <v>2032</v>
      </c>
      <c r="AA44" s="32">
        <f t="shared" si="10"/>
        <v>2082</v>
      </c>
      <c r="AB44" s="9">
        <f t="shared" si="11"/>
        <v>2132</v>
      </c>
      <c r="AC44" s="9">
        <f t="shared" si="12"/>
        <v>2182</v>
      </c>
      <c r="AD44" s="9">
        <f t="shared" si="13"/>
        <v>2232</v>
      </c>
      <c r="AE44" s="9">
        <f t="shared" si="14"/>
        <v>2282</v>
      </c>
      <c r="AF44" s="9">
        <f t="shared" si="15"/>
        <v>2332</v>
      </c>
      <c r="AG44" s="9">
        <f t="shared" si="16"/>
        <v>2382</v>
      </c>
      <c r="AH44" s="9">
        <f t="shared" si="17"/>
        <v>2432</v>
      </c>
      <c r="AI44" s="9">
        <f t="shared" si="18"/>
        <v>2482</v>
      </c>
      <c r="AJ44" s="9">
        <f t="shared" si="19"/>
        <v>2532</v>
      </c>
      <c r="AK44" s="33">
        <f t="shared" si="20"/>
        <v>2582</v>
      </c>
      <c r="AM44" s="40" t="str">
        <f t="shared" si="33"/>
        <v/>
      </c>
      <c r="AN44" s="39" t="str">
        <f t="shared" si="33"/>
        <v/>
      </c>
      <c r="AO44" s="39" t="str">
        <f t="shared" si="33"/>
        <v/>
      </c>
      <c r="AP44" s="39" t="str">
        <f t="shared" si="33"/>
        <v/>
      </c>
      <c r="AQ44" s="39" t="str">
        <f t="shared" si="33"/>
        <v/>
      </c>
      <c r="AR44" s="39" t="str">
        <f t="shared" si="33"/>
        <v/>
      </c>
      <c r="AS44" s="39" t="str">
        <f t="shared" si="33"/>
        <v/>
      </c>
      <c r="AT44" s="39" t="str">
        <f t="shared" si="33"/>
        <v/>
      </c>
      <c r="AU44" s="39" t="str">
        <f t="shared" si="33"/>
        <v/>
      </c>
      <c r="AV44" s="39" t="str">
        <f t="shared" si="33"/>
        <v/>
      </c>
      <c r="AW44" s="39" t="str">
        <f t="shared" si="33"/>
        <v/>
      </c>
      <c r="AX44" s="39" t="str">
        <f t="shared" si="33"/>
        <v/>
      </c>
      <c r="AY44" s="39" t="str">
        <f t="shared" si="33"/>
        <v/>
      </c>
      <c r="AZ44" s="39" t="str">
        <f t="shared" si="33"/>
        <v/>
      </c>
      <c r="BA44" s="39" t="str">
        <f t="shared" si="33"/>
        <v/>
      </c>
      <c r="BB44" s="39" t="str">
        <f t="shared" si="33"/>
        <v/>
      </c>
      <c r="BC44" s="39" t="str">
        <f t="shared" si="32"/>
        <v/>
      </c>
      <c r="BD44" s="39" t="str">
        <f t="shared" si="32"/>
        <v/>
      </c>
      <c r="BE44" s="39" t="str">
        <f t="shared" si="32"/>
        <v/>
      </c>
      <c r="BF44" s="39">
        <f t="shared" si="32"/>
        <v>7068000</v>
      </c>
      <c r="BG44" s="39" t="str">
        <f t="shared" si="32"/>
        <v/>
      </c>
      <c r="BH44" s="39" t="str">
        <f t="shared" si="32"/>
        <v/>
      </c>
      <c r="BI44" s="39" t="str">
        <f t="shared" si="32"/>
        <v/>
      </c>
      <c r="BJ44" s="39" t="str">
        <f t="shared" si="32"/>
        <v/>
      </c>
      <c r="BK44" s="39" t="str">
        <f t="shared" si="32"/>
        <v/>
      </c>
      <c r="BL44" s="39" t="str">
        <f t="shared" si="32"/>
        <v/>
      </c>
      <c r="BM44" s="39" t="str">
        <f t="shared" si="32"/>
        <v/>
      </c>
      <c r="BN44" s="39" t="str">
        <f t="shared" si="32"/>
        <v/>
      </c>
      <c r="BO44" s="39" t="str">
        <f t="shared" si="32"/>
        <v/>
      </c>
      <c r="BP44" s="39" t="str">
        <f t="shared" si="32"/>
        <v/>
      </c>
      <c r="BQ44" s="39" t="str">
        <f t="shared" si="32"/>
        <v/>
      </c>
      <c r="BR44" s="39" t="str">
        <f t="shared" si="29"/>
        <v/>
      </c>
      <c r="BS44" s="39" t="str">
        <f t="shared" si="29"/>
        <v/>
      </c>
      <c r="BT44" s="39" t="str">
        <f t="shared" si="29"/>
        <v/>
      </c>
      <c r="BU44" s="39" t="str">
        <f t="shared" si="29"/>
        <v/>
      </c>
      <c r="BV44" s="39" t="str">
        <f t="shared" si="29"/>
        <v/>
      </c>
      <c r="BW44" s="39" t="str">
        <f t="shared" si="29"/>
        <v/>
      </c>
      <c r="BX44" s="39" t="str">
        <f t="shared" si="29"/>
        <v/>
      </c>
      <c r="BY44" s="39" t="str">
        <f t="shared" si="29"/>
        <v/>
      </c>
      <c r="BZ44" s="39" t="str">
        <f t="shared" si="29"/>
        <v/>
      </c>
      <c r="CA44" s="39" t="str">
        <f t="shared" si="29"/>
        <v/>
      </c>
      <c r="CB44" s="39" t="str">
        <f t="shared" si="29"/>
        <v/>
      </c>
      <c r="CC44" s="39" t="str">
        <f t="shared" si="29"/>
        <v/>
      </c>
      <c r="CD44" s="39" t="str">
        <f t="shared" si="31"/>
        <v/>
      </c>
      <c r="CE44" s="39" t="str">
        <f t="shared" si="31"/>
        <v/>
      </c>
      <c r="CF44" s="39" t="str">
        <f t="shared" si="31"/>
        <v/>
      </c>
      <c r="CG44" s="39" t="str">
        <f t="shared" si="31"/>
        <v/>
      </c>
      <c r="CH44" s="39" t="str">
        <f t="shared" si="31"/>
        <v/>
      </c>
      <c r="CI44" s="39" t="str">
        <f t="shared" si="26"/>
        <v/>
      </c>
      <c r="CJ44" s="39" t="str">
        <f t="shared" si="26"/>
        <v/>
      </c>
      <c r="CK44" s="39" t="str">
        <f t="shared" si="26"/>
        <v/>
      </c>
      <c r="CL44" s="39" t="str">
        <f t="shared" si="26"/>
        <v/>
      </c>
      <c r="CM44" s="41" t="str">
        <f t="shared" si="26"/>
        <v/>
      </c>
    </row>
    <row r="45" spans="2:91">
      <c r="B45" s="23" t="s">
        <v>141</v>
      </c>
      <c r="C45" s="9" t="s">
        <v>100</v>
      </c>
      <c r="D45" s="4" t="s">
        <v>98</v>
      </c>
      <c r="E45" s="10" t="s">
        <v>26</v>
      </c>
      <c r="F45" s="10" t="s">
        <v>27</v>
      </c>
      <c r="G45" s="10" t="s">
        <v>28</v>
      </c>
      <c r="H45" s="5">
        <v>100</v>
      </c>
      <c r="I45" s="8">
        <v>92</v>
      </c>
      <c r="J45" s="8"/>
      <c r="K45" s="8"/>
      <c r="L45" s="9"/>
      <c r="M45" s="8"/>
      <c r="N45" s="8"/>
      <c r="O45" s="8">
        <v>1982</v>
      </c>
      <c r="P45" s="9">
        <v>50</v>
      </c>
      <c r="Q45" s="11">
        <f t="shared" si="2"/>
        <v>0.38</v>
      </c>
      <c r="R45" s="11">
        <f t="shared" si="3"/>
        <v>0.38</v>
      </c>
      <c r="S45" s="9">
        <f t="shared" si="4"/>
        <v>19</v>
      </c>
      <c r="T45" s="12">
        <v>19000</v>
      </c>
      <c r="U45" s="12">
        <f t="shared" si="5"/>
        <v>1748000</v>
      </c>
      <c r="V45" s="12">
        <f t="shared" si="6"/>
        <v>664240</v>
      </c>
      <c r="W45" s="12">
        <f t="shared" si="7"/>
        <v>34960</v>
      </c>
      <c r="X45" s="24">
        <f t="shared" si="8"/>
        <v>13284.8</v>
      </c>
      <c r="Z45" s="31">
        <f t="shared" si="9"/>
        <v>2032</v>
      </c>
      <c r="AA45" s="32">
        <f t="shared" si="10"/>
        <v>2082</v>
      </c>
      <c r="AB45" s="9">
        <f t="shared" si="11"/>
        <v>2132</v>
      </c>
      <c r="AC45" s="9">
        <f t="shared" si="12"/>
        <v>2182</v>
      </c>
      <c r="AD45" s="9">
        <f t="shared" si="13"/>
        <v>2232</v>
      </c>
      <c r="AE45" s="9">
        <f t="shared" si="14"/>
        <v>2282</v>
      </c>
      <c r="AF45" s="9">
        <f t="shared" si="15"/>
        <v>2332</v>
      </c>
      <c r="AG45" s="9">
        <f t="shared" si="16"/>
        <v>2382</v>
      </c>
      <c r="AH45" s="9">
        <f t="shared" si="17"/>
        <v>2432</v>
      </c>
      <c r="AI45" s="9">
        <f t="shared" si="18"/>
        <v>2482</v>
      </c>
      <c r="AJ45" s="9">
        <f t="shared" si="19"/>
        <v>2532</v>
      </c>
      <c r="AK45" s="33">
        <f t="shared" si="20"/>
        <v>2582</v>
      </c>
      <c r="AM45" s="40" t="str">
        <f t="shared" si="33"/>
        <v/>
      </c>
      <c r="AN45" s="39" t="str">
        <f t="shared" si="33"/>
        <v/>
      </c>
      <c r="AO45" s="39" t="str">
        <f t="shared" si="33"/>
        <v/>
      </c>
      <c r="AP45" s="39" t="str">
        <f t="shared" si="33"/>
        <v/>
      </c>
      <c r="AQ45" s="39" t="str">
        <f t="shared" si="33"/>
        <v/>
      </c>
      <c r="AR45" s="39" t="str">
        <f t="shared" si="33"/>
        <v/>
      </c>
      <c r="AS45" s="39" t="str">
        <f t="shared" si="33"/>
        <v/>
      </c>
      <c r="AT45" s="39" t="str">
        <f t="shared" si="33"/>
        <v/>
      </c>
      <c r="AU45" s="39" t="str">
        <f t="shared" si="33"/>
        <v/>
      </c>
      <c r="AV45" s="39" t="str">
        <f t="shared" si="33"/>
        <v/>
      </c>
      <c r="AW45" s="39" t="str">
        <f t="shared" si="33"/>
        <v/>
      </c>
      <c r="AX45" s="39" t="str">
        <f t="shared" si="33"/>
        <v/>
      </c>
      <c r="AY45" s="39" t="str">
        <f t="shared" si="33"/>
        <v/>
      </c>
      <c r="AZ45" s="39" t="str">
        <f t="shared" si="33"/>
        <v/>
      </c>
      <c r="BA45" s="39" t="str">
        <f t="shared" si="33"/>
        <v/>
      </c>
      <c r="BB45" s="39" t="str">
        <f t="shared" si="33"/>
        <v/>
      </c>
      <c r="BC45" s="39" t="str">
        <f t="shared" si="32"/>
        <v/>
      </c>
      <c r="BD45" s="39" t="str">
        <f t="shared" si="32"/>
        <v/>
      </c>
      <c r="BE45" s="39" t="str">
        <f t="shared" si="32"/>
        <v/>
      </c>
      <c r="BF45" s="39">
        <f t="shared" si="32"/>
        <v>1748000</v>
      </c>
      <c r="BG45" s="39" t="str">
        <f t="shared" si="32"/>
        <v/>
      </c>
      <c r="BH45" s="39" t="str">
        <f t="shared" si="32"/>
        <v/>
      </c>
      <c r="BI45" s="39" t="str">
        <f t="shared" si="32"/>
        <v/>
      </c>
      <c r="BJ45" s="39" t="str">
        <f t="shared" si="32"/>
        <v/>
      </c>
      <c r="BK45" s="39" t="str">
        <f t="shared" si="32"/>
        <v/>
      </c>
      <c r="BL45" s="39" t="str">
        <f t="shared" si="32"/>
        <v/>
      </c>
      <c r="BM45" s="39" t="str">
        <f t="shared" si="32"/>
        <v/>
      </c>
      <c r="BN45" s="39" t="str">
        <f t="shared" si="32"/>
        <v/>
      </c>
      <c r="BO45" s="39" t="str">
        <f t="shared" si="32"/>
        <v/>
      </c>
      <c r="BP45" s="39" t="str">
        <f t="shared" si="32"/>
        <v/>
      </c>
      <c r="BQ45" s="39" t="str">
        <f t="shared" si="32"/>
        <v/>
      </c>
      <c r="BR45" s="39" t="str">
        <f t="shared" si="29"/>
        <v/>
      </c>
      <c r="BS45" s="39" t="str">
        <f t="shared" si="29"/>
        <v/>
      </c>
      <c r="BT45" s="39" t="str">
        <f t="shared" si="29"/>
        <v/>
      </c>
      <c r="BU45" s="39" t="str">
        <f t="shared" si="29"/>
        <v/>
      </c>
      <c r="BV45" s="39" t="str">
        <f t="shared" si="29"/>
        <v/>
      </c>
      <c r="BW45" s="39" t="str">
        <f t="shared" si="29"/>
        <v/>
      </c>
      <c r="BX45" s="39" t="str">
        <f t="shared" si="29"/>
        <v/>
      </c>
      <c r="BY45" s="39" t="str">
        <f t="shared" si="29"/>
        <v/>
      </c>
      <c r="BZ45" s="39" t="str">
        <f t="shared" si="29"/>
        <v/>
      </c>
      <c r="CA45" s="39" t="str">
        <f t="shared" si="29"/>
        <v/>
      </c>
      <c r="CB45" s="39" t="str">
        <f t="shared" si="29"/>
        <v/>
      </c>
      <c r="CC45" s="39" t="str">
        <f t="shared" ref="CC45:CM60" si="34">IF(ISERROR(HLOOKUP(CC$5,$Z45:$AK45,1,FALSE)),"",$U45)</f>
        <v/>
      </c>
      <c r="CD45" s="39" t="str">
        <f t="shared" si="34"/>
        <v/>
      </c>
      <c r="CE45" s="39" t="str">
        <f t="shared" si="34"/>
        <v/>
      </c>
      <c r="CF45" s="39" t="str">
        <f t="shared" si="34"/>
        <v/>
      </c>
      <c r="CG45" s="39" t="str">
        <f t="shared" si="34"/>
        <v/>
      </c>
      <c r="CH45" s="39" t="str">
        <f t="shared" si="34"/>
        <v/>
      </c>
      <c r="CI45" s="39" t="str">
        <f t="shared" si="34"/>
        <v/>
      </c>
      <c r="CJ45" s="39" t="str">
        <f t="shared" si="34"/>
        <v/>
      </c>
      <c r="CK45" s="39" t="str">
        <f t="shared" si="34"/>
        <v/>
      </c>
      <c r="CL45" s="39" t="str">
        <f t="shared" si="34"/>
        <v/>
      </c>
      <c r="CM45" s="41" t="str">
        <f t="shared" si="34"/>
        <v/>
      </c>
    </row>
    <row r="46" spans="2:91" ht="25.5">
      <c r="B46" s="23" t="s">
        <v>142</v>
      </c>
      <c r="C46" s="9" t="s">
        <v>100</v>
      </c>
      <c r="D46" s="4" t="s">
        <v>99</v>
      </c>
      <c r="E46" s="10" t="s">
        <v>26</v>
      </c>
      <c r="F46" s="10" t="s">
        <v>27</v>
      </c>
      <c r="G46" s="5" t="s">
        <v>29</v>
      </c>
      <c r="H46" s="8">
        <v>125</v>
      </c>
      <c r="I46" s="8">
        <v>374</v>
      </c>
      <c r="J46" s="8"/>
      <c r="K46" s="8"/>
      <c r="L46" s="8"/>
      <c r="M46" s="9"/>
      <c r="N46" s="8"/>
      <c r="O46" s="8">
        <v>1970</v>
      </c>
      <c r="P46" s="9">
        <v>50</v>
      </c>
      <c r="Q46" s="11">
        <f t="shared" si="2"/>
        <v>0.14000000000000001</v>
      </c>
      <c r="R46" s="11">
        <f t="shared" si="3"/>
        <v>0.14000000000000001</v>
      </c>
      <c r="S46" s="9">
        <f t="shared" si="4"/>
        <v>7</v>
      </c>
      <c r="T46" s="12">
        <v>21000</v>
      </c>
      <c r="U46" s="12">
        <f t="shared" si="5"/>
        <v>7854000</v>
      </c>
      <c r="V46" s="12">
        <f t="shared" si="6"/>
        <v>1099560</v>
      </c>
      <c r="W46" s="12">
        <f t="shared" si="7"/>
        <v>157080</v>
      </c>
      <c r="X46" s="24">
        <f t="shared" si="8"/>
        <v>21991.200000000001</v>
      </c>
      <c r="Z46" s="31">
        <f t="shared" si="9"/>
        <v>2020</v>
      </c>
      <c r="AA46" s="32">
        <f t="shared" si="10"/>
        <v>2070</v>
      </c>
      <c r="AB46" s="9">
        <f t="shared" si="11"/>
        <v>2120</v>
      </c>
      <c r="AC46" s="9">
        <f t="shared" si="12"/>
        <v>2170</v>
      </c>
      <c r="AD46" s="9">
        <f t="shared" si="13"/>
        <v>2220</v>
      </c>
      <c r="AE46" s="9">
        <f t="shared" si="14"/>
        <v>2270</v>
      </c>
      <c r="AF46" s="9">
        <f t="shared" si="15"/>
        <v>2320</v>
      </c>
      <c r="AG46" s="9">
        <f t="shared" si="16"/>
        <v>2370</v>
      </c>
      <c r="AH46" s="9">
        <f t="shared" si="17"/>
        <v>2420</v>
      </c>
      <c r="AI46" s="9">
        <f t="shared" si="18"/>
        <v>2470</v>
      </c>
      <c r="AJ46" s="9">
        <f t="shared" si="19"/>
        <v>2520</v>
      </c>
      <c r="AK46" s="33">
        <f t="shared" si="20"/>
        <v>2570</v>
      </c>
      <c r="AM46" s="40" t="str">
        <f t="shared" si="33"/>
        <v/>
      </c>
      <c r="AN46" s="39" t="str">
        <f t="shared" si="33"/>
        <v/>
      </c>
      <c r="AO46" s="39" t="str">
        <f t="shared" si="33"/>
        <v/>
      </c>
      <c r="AP46" s="39" t="str">
        <f t="shared" si="33"/>
        <v/>
      </c>
      <c r="AQ46" s="39" t="str">
        <f t="shared" si="33"/>
        <v/>
      </c>
      <c r="AR46" s="39" t="str">
        <f t="shared" si="33"/>
        <v/>
      </c>
      <c r="AS46" s="39" t="str">
        <f t="shared" si="33"/>
        <v/>
      </c>
      <c r="AT46" s="39">
        <f t="shared" si="33"/>
        <v>7854000</v>
      </c>
      <c r="AU46" s="39" t="str">
        <f t="shared" si="33"/>
        <v/>
      </c>
      <c r="AV46" s="39" t="str">
        <f t="shared" si="33"/>
        <v/>
      </c>
      <c r="AW46" s="39" t="str">
        <f t="shared" si="33"/>
        <v/>
      </c>
      <c r="AX46" s="39" t="str">
        <f t="shared" si="33"/>
        <v/>
      </c>
      <c r="AY46" s="39" t="str">
        <f t="shared" si="33"/>
        <v/>
      </c>
      <c r="AZ46" s="39" t="str">
        <f t="shared" si="33"/>
        <v/>
      </c>
      <c r="BA46" s="39" t="str">
        <f t="shared" si="33"/>
        <v/>
      </c>
      <c r="BB46" s="39" t="str">
        <f t="shared" si="33"/>
        <v/>
      </c>
      <c r="BC46" s="39" t="str">
        <f t="shared" si="32"/>
        <v/>
      </c>
      <c r="BD46" s="39" t="str">
        <f t="shared" si="32"/>
        <v/>
      </c>
      <c r="BE46" s="39" t="str">
        <f t="shared" si="32"/>
        <v/>
      </c>
      <c r="BF46" s="39" t="str">
        <f t="shared" si="32"/>
        <v/>
      </c>
      <c r="BG46" s="39" t="str">
        <f t="shared" si="32"/>
        <v/>
      </c>
      <c r="BH46" s="39" t="str">
        <f t="shared" si="32"/>
        <v/>
      </c>
      <c r="BI46" s="39" t="str">
        <f t="shared" si="32"/>
        <v/>
      </c>
      <c r="BJ46" s="39" t="str">
        <f t="shared" si="32"/>
        <v/>
      </c>
      <c r="BK46" s="39" t="str">
        <f t="shared" si="32"/>
        <v/>
      </c>
      <c r="BL46" s="39" t="str">
        <f t="shared" si="32"/>
        <v/>
      </c>
      <c r="BM46" s="39" t="str">
        <f t="shared" si="32"/>
        <v/>
      </c>
      <c r="BN46" s="39" t="str">
        <f t="shared" si="32"/>
        <v/>
      </c>
      <c r="BO46" s="39" t="str">
        <f t="shared" si="32"/>
        <v/>
      </c>
      <c r="BP46" s="39" t="str">
        <f t="shared" si="32"/>
        <v/>
      </c>
      <c r="BQ46" s="39" t="str">
        <f t="shared" si="32"/>
        <v/>
      </c>
      <c r="BR46" s="39" t="str">
        <f t="shared" ref="BR46:CG61" si="35">IF(ISERROR(HLOOKUP(BR$5,$Z46:$AK46,1,FALSE)),"",$U46)</f>
        <v/>
      </c>
      <c r="BS46" s="39" t="str">
        <f t="shared" si="35"/>
        <v/>
      </c>
      <c r="BT46" s="39" t="str">
        <f t="shared" si="35"/>
        <v/>
      </c>
      <c r="BU46" s="39" t="str">
        <f t="shared" si="35"/>
        <v/>
      </c>
      <c r="BV46" s="39" t="str">
        <f t="shared" si="35"/>
        <v/>
      </c>
      <c r="BW46" s="39" t="str">
        <f t="shared" si="35"/>
        <v/>
      </c>
      <c r="BX46" s="39" t="str">
        <f t="shared" si="35"/>
        <v/>
      </c>
      <c r="BY46" s="39" t="str">
        <f t="shared" si="35"/>
        <v/>
      </c>
      <c r="BZ46" s="39" t="str">
        <f t="shared" si="35"/>
        <v/>
      </c>
      <c r="CA46" s="39" t="str">
        <f t="shared" si="35"/>
        <v/>
      </c>
      <c r="CB46" s="39" t="str">
        <f t="shared" si="35"/>
        <v/>
      </c>
      <c r="CC46" s="39" t="str">
        <f t="shared" si="35"/>
        <v/>
      </c>
      <c r="CD46" s="39" t="str">
        <f t="shared" si="35"/>
        <v/>
      </c>
      <c r="CE46" s="39" t="str">
        <f t="shared" si="35"/>
        <v/>
      </c>
      <c r="CF46" s="39" t="str">
        <f t="shared" si="35"/>
        <v/>
      </c>
      <c r="CG46" s="39" t="str">
        <f t="shared" si="35"/>
        <v/>
      </c>
      <c r="CH46" s="39" t="str">
        <f t="shared" si="34"/>
        <v/>
      </c>
      <c r="CI46" s="39" t="str">
        <f t="shared" si="34"/>
        <v/>
      </c>
      <c r="CJ46" s="39" t="str">
        <f t="shared" si="34"/>
        <v/>
      </c>
      <c r="CK46" s="39" t="str">
        <f t="shared" si="34"/>
        <v/>
      </c>
      <c r="CL46" s="39" t="str">
        <f t="shared" si="34"/>
        <v/>
      </c>
      <c r="CM46" s="41" t="str">
        <f t="shared" si="34"/>
        <v/>
      </c>
    </row>
    <row r="47" spans="2:91" ht="25.5">
      <c r="B47" s="23" t="s">
        <v>143</v>
      </c>
      <c r="C47" s="9" t="s">
        <v>100</v>
      </c>
      <c r="D47" s="4" t="s">
        <v>71</v>
      </c>
      <c r="E47" s="10" t="s">
        <v>26</v>
      </c>
      <c r="F47" s="10" t="s">
        <v>27</v>
      </c>
      <c r="G47" s="10" t="s">
        <v>28</v>
      </c>
      <c r="H47" s="5">
        <v>100</v>
      </c>
      <c r="I47" s="8">
        <v>372</v>
      </c>
      <c r="J47" s="8"/>
      <c r="K47" s="8"/>
      <c r="L47" s="9"/>
      <c r="M47" s="8"/>
      <c r="N47" s="8"/>
      <c r="O47" s="8">
        <v>1982</v>
      </c>
      <c r="P47" s="9">
        <v>50</v>
      </c>
      <c r="Q47" s="11">
        <f t="shared" si="2"/>
        <v>0.38</v>
      </c>
      <c r="R47" s="11">
        <f t="shared" si="3"/>
        <v>0.38</v>
      </c>
      <c r="S47" s="9">
        <f t="shared" si="4"/>
        <v>19</v>
      </c>
      <c r="T47" s="12">
        <v>19000</v>
      </c>
      <c r="U47" s="12">
        <f t="shared" si="5"/>
        <v>7068000</v>
      </c>
      <c r="V47" s="12">
        <f t="shared" si="6"/>
        <v>2685840</v>
      </c>
      <c r="W47" s="12">
        <f t="shared" si="7"/>
        <v>141360</v>
      </c>
      <c r="X47" s="24">
        <f t="shared" si="8"/>
        <v>53716.800000000003</v>
      </c>
      <c r="Z47" s="31">
        <f t="shared" si="9"/>
        <v>2032</v>
      </c>
      <c r="AA47" s="32">
        <f t="shared" si="10"/>
        <v>2082</v>
      </c>
      <c r="AB47" s="9">
        <f t="shared" si="11"/>
        <v>2132</v>
      </c>
      <c r="AC47" s="9">
        <f t="shared" si="12"/>
        <v>2182</v>
      </c>
      <c r="AD47" s="9">
        <f t="shared" si="13"/>
        <v>2232</v>
      </c>
      <c r="AE47" s="9">
        <f t="shared" si="14"/>
        <v>2282</v>
      </c>
      <c r="AF47" s="9">
        <f t="shared" si="15"/>
        <v>2332</v>
      </c>
      <c r="AG47" s="9">
        <f t="shared" si="16"/>
        <v>2382</v>
      </c>
      <c r="AH47" s="9">
        <f t="shared" si="17"/>
        <v>2432</v>
      </c>
      <c r="AI47" s="9">
        <f t="shared" si="18"/>
        <v>2482</v>
      </c>
      <c r="AJ47" s="9">
        <f t="shared" si="19"/>
        <v>2532</v>
      </c>
      <c r="AK47" s="33">
        <f t="shared" si="20"/>
        <v>2582</v>
      </c>
      <c r="AM47" s="40" t="str">
        <f t="shared" si="33"/>
        <v/>
      </c>
      <c r="AN47" s="39" t="str">
        <f t="shared" si="33"/>
        <v/>
      </c>
      <c r="AO47" s="39" t="str">
        <f t="shared" si="33"/>
        <v/>
      </c>
      <c r="AP47" s="39" t="str">
        <f t="shared" si="33"/>
        <v/>
      </c>
      <c r="AQ47" s="39" t="str">
        <f t="shared" si="33"/>
        <v/>
      </c>
      <c r="AR47" s="39" t="str">
        <f t="shared" si="33"/>
        <v/>
      </c>
      <c r="AS47" s="39" t="str">
        <f t="shared" si="33"/>
        <v/>
      </c>
      <c r="AT47" s="39" t="str">
        <f t="shared" si="33"/>
        <v/>
      </c>
      <c r="AU47" s="39" t="str">
        <f t="shared" si="33"/>
        <v/>
      </c>
      <c r="AV47" s="39" t="str">
        <f t="shared" si="33"/>
        <v/>
      </c>
      <c r="AW47" s="39" t="str">
        <f t="shared" si="33"/>
        <v/>
      </c>
      <c r="AX47" s="39" t="str">
        <f t="shared" si="33"/>
        <v/>
      </c>
      <c r="AY47" s="39" t="str">
        <f t="shared" si="33"/>
        <v/>
      </c>
      <c r="AZ47" s="39" t="str">
        <f t="shared" si="33"/>
        <v/>
      </c>
      <c r="BA47" s="39" t="str">
        <f t="shared" si="33"/>
        <v/>
      </c>
      <c r="BB47" s="39" t="str">
        <f t="shared" si="33"/>
        <v/>
      </c>
      <c r="BC47" s="39" t="str">
        <f t="shared" si="32"/>
        <v/>
      </c>
      <c r="BD47" s="39" t="str">
        <f t="shared" si="32"/>
        <v/>
      </c>
      <c r="BE47" s="39" t="str">
        <f t="shared" si="32"/>
        <v/>
      </c>
      <c r="BF47" s="39">
        <f t="shared" si="32"/>
        <v>7068000</v>
      </c>
      <c r="BG47" s="39" t="str">
        <f t="shared" si="32"/>
        <v/>
      </c>
      <c r="BH47" s="39" t="str">
        <f t="shared" si="32"/>
        <v/>
      </c>
      <c r="BI47" s="39" t="str">
        <f t="shared" si="32"/>
        <v/>
      </c>
      <c r="BJ47" s="39" t="str">
        <f t="shared" si="32"/>
        <v/>
      </c>
      <c r="BK47" s="39" t="str">
        <f t="shared" si="32"/>
        <v/>
      </c>
      <c r="BL47" s="39" t="str">
        <f t="shared" si="32"/>
        <v/>
      </c>
      <c r="BM47" s="39" t="str">
        <f t="shared" si="32"/>
        <v/>
      </c>
      <c r="BN47" s="39" t="str">
        <f t="shared" si="32"/>
        <v/>
      </c>
      <c r="BO47" s="39" t="str">
        <f t="shared" si="32"/>
        <v/>
      </c>
      <c r="BP47" s="39" t="str">
        <f t="shared" si="32"/>
        <v/>
      </c>
      <c r="BQ47" s="39" t="str">
        <f t="shared" si="32"/>
        <v/>
      </c>
      <c r="BR47" s="39" t="str">
        <f t="shared" si="35"/>
        <v/>
      </c>
      <c r="BS47" s="39" t="str">
        <f t="shared" si="35"/>
        <v/>
      </c>
      <c r="BT47" s="39" t="str">
        <f t="shared" si="35"/>
        <v/>
      </c>
      <c r="BU47" s="39" t="str">
        <f t="shared" si="35"/>
        <v/>
      </c>
      <c r="BV47" s="39" t="str">
        <f t="shared" si="35"/>
        <v/>
      </c>
      <c r="BW47" s="39" t="str">
        <f t="shared" si="35"/>
        <v/>
      </c>
      <c r="BX47" s="39" t="str">
        <f t="shared" si="35"/>
        <v/>
      </c>
      <c r="BY47" s="39" t="str">
        <f t="shared" si="35"/>
        <v/>
      </c>
      <c r="BZ47" s="39" t="str">
        <f t="shared" si="35"/>
        <v/>
      </c>
      <c r="CA47" s="39" t="str">
        <f t="shared" si="35"/>
        <v/>
      </c>
      <c r="CB47" s="39" t="str">
        <f t="shared" si="35"/>
        <v/>
      </c>
      <c r="CC47" s="39" t="str">
        <f t="shared" si="35"/>
        <v/>
      </c>
      <c r="CD47" s="39" t="str">
        <f t="shared" si="35"/>
        <v/>
      </c>
      <c r="CE47" s="39" t="str">
        <f t="shared" si="35"/>
        <v/>
      </c>
      <c r="CF47" s="39" t="str">
        <f t="shared" si="35"/>
        <v/>
      </c>
      <c r="CG47" s="39" t="str">
        <f t="shared" si="35"/>
        <v/>
      </c>
      <c r="CH47" s="39" t="str">
        <f t="shared" si="34"/>
        <v/>
      </c>
      <c r="CI47" s="39" t="str">
        <f t="shared" si="34"/>
        <v/>
      </c>
      <c r="CJ47" s="39" t="str">
        <f t="shared" si="34"/>
        <v/>
      </c>
      <c r="CK47" s="39" t="str">
        <f t="shared" si="34"/>
        <v/>
      </c>
      <c r="CL47" s="39" t="str">
        <f t="shared" si="34"/>
        <v/>
      </c>
      <c r="CM47" s="41" t="str">
        <f t="shared" si="34"/>
        <v/>
      </c>
    </row>
    <row r="48" spans="2:91">
      <c r="B48" s="23" t="s">
        <v>144</v>
      </c>
      <c r="C48" s="9" t="s">
        <v>100</v>
      </c>
      <c r="D48" s="4" t="s">
        <v>72</v>
      </c>
      <c r="E48" s="10" t="s">
        <v>26</v>
      </c>
      <c r="F48" s="10" t="s">
        <v>27</v>
      </c>
      <c r="G48" s="5" t="s">
        <v>29</v>
      </c>
      <c r="H48" s="5">
        <v>100</v>
      </c>
      <c r="I48" s="8">
        <v>680</v>
      </c>
      <c r="J48" s="8"/>
      <c r="K48" s="8"/>
      <c r="L48" s="9"/>
      <c r="M48" s="8"/>
      <c r="N48" s="8"/>
      <c r="O48" s="8">
        <v>1967</v>
      </c>
      <c r="P48" s="9">
        <v>50</v>
      </c>
      <c r="Q48" s="11">
        <f t="shared" si="2"/>
        <v>0.08</v>
      </c>
      <c r="R48" s="11">
        <f t="shared" si="3"/>
        <v>0.08</v>
      </c>
      <c r="S48" s="9">
        <f t="shared" si="4"/>
        <v>4</v>
      </c>
      <c r="T48" s="12">
        <v>19000</v>
      </c>
      <c r="U48" s="12">
        <f t="shared" si="5"/>
        <v>12920000</v>
      </c>
      <c r="V48" s="12">
        <f t="shared" si="6"/>
        <v>1033600</v>
      </c>
      <c r="W48" s="12">
        <f t="shared" si="7"/>
        <v>258400</v>
      </c>
      <c r="X48" s="24">
        <f t="shared" si="8"/>
        <v>20672</v>
      </c>
      <c r="Z48" s="31">
        <f t="shared" si="9"/>
        <v>2017</v>
      </c>
      <c r="AA48" s="32">
        <f t="shared" si="10"/>
        <v>2067</v>
      </c>
      <c r="AB48" s="9">
        <f t="shared" si="11"/>
        <v>2117</v>
      </c>
      <c r="AC48" s="9">
        <f t="shared" si="12"/>
        <v>2167</v>
      </c>
      <c r="AD48" s="9">
        <f t="shared" si="13"/>
        <v>2217</v>
      </c>
      <c r="AE48" s="9">
        <f t="shared" si="14"/>
        <v>2267</v>
      </c>
      <c r="AF48" s="9">
        <f t="shared" si="15"/>
        <v>2317</v>
      </c>
      <c r="AG48" s="9">
        <f t="shared" si="16"/>
        <v>2367</v>
      </c>
      <c r="AH48" s="9">
        <f t="shared" si="17"/>
        <v>2417</v>
      </c>
      <c r="AI48" s="9">
        <f t="shared" si="18"/>
        <v>2467</v>
      </c>
      <c r="AJ48" s="9">
        <f t="shared" si="19"/>
        <v>2517</v>
      </c>
      <c r="AK48" s="33">
        <f t="shared" si="20"/>
        <v>2567</v>
      </c>
      <c r="AM48" s="40" t="str">
        <f t="shared" si="33"/>
        <v/>
      </c>
      <c r="AN48" s="39" t="str">
        <f t="shared" si="33"/>
        <v/>
      </c>
      <c r="AO48" s="39" t="str">
        <f t="shared" si="33"/>
        <v/>
      </c>
      <c r="AP48" s="39" t="str">
        <f t="shared" si="33"/>
        <v/>
      </c>
      <c r="AQ48" s="39">
        <f t="shared" si="33"/>
        <v>12920000</v>
      </c>
      <c r="AR48" s="39" t="str">
        <f t="shared" si="33"/>
        <v/>
      </c>
      <c r="AS48" s="39" t="str">
        <f t="shared" si="33"/>
        <v/>
      </c>
      <c r="AT48" s="39" t="str">
        <f t="shared" si="33"/>
        <v/>
      </c>
      <c r="AU48" s="39" t="str">
        <f t="shared" si="33"/>
        <v/>
      </c>
      <c r="AV48" s="39" t="str">
        <f t="shared" si="33"/>
        <v/>
      </c>
      <c r="AW48" s="39" t="str">
        <f t="shared" si="33"/>
        <v/>
      </c>
      <c r="AX48" s="39" t="str">
        <f t="shared" si="33"/>
        <v/>
      </c>
      <c r="AY48" s="39" t="str">
        <f t="shared" si="33"/>
        <v/>
      </c>
      <c r="AZ48" s="39" t="str">
        <f t="shared" si="33"/>
        <v/>
      </c>
      <c r="BA48" s="39" t="str">
        <f t="shared" si="33"/>
        <v/>
      </c>
      <c r="BB48" s="39" t="str">
        <f t="shared" si="33"/>
        <v/>
      </c>
      <c r="BC48" s="39" t="str">
        <f t="shared" si="32"/>
        <v/>
      </c>
      <c r="BD48" s="39" t="str">
        <f t="shared" si="32"/>
        <v/>
      </c>
      <c r="BE48" s="39" t="str">
        <f t="shared" si="32"/>
        <v/>
      </c>
      <c r="BF48" s="39" t="str">
        <f t="shared" si="32"/>
        <v/>
      </c>
      <c r="BG48" s="39" t="str">
        <f t="shared" si="32"/>
        <v/>
      </c>
      <c r="BH48" s="39" t="str">
        <f t="shared" si="32"/>
        <v/>
      </c>
      <c r="BI48" s="39" t="str">
        <f t="shared" si="32"/>
        <v/>
      </c>
      <c r="BJ48" s="39" t="str">
        <f t="shared" si="32"/>
        <v/>
      </c>
      <c r="BK48" s="39" t="str">
        <f t="shared" si="32"/>
        <v/>
      </c>
      <c r="BL48" s="39" t="str">
        <f t="shared" si="32"/>
        <v/>
      </c>
      <c r="BM48" s="39" t="str">
        <f t="shared" si="32"/>
        <v/>
      </c>
      <c r="BN48" s="39" t="str">
        <f t="shared" si="32"/>
        <v/>
      </c>
      <c r="BO48" s="39" t="str">
        <f t="shared" si="32"/>
        <v/>
      </c>
      <c r="BP48" s="39" t="str">
        <f t="shared" si="32"/>
        <v/>
      </c>
      <c r="BQ48" s="39" t="str">
        <f t="shared" si="32"/>
        <v/>
      </c>
      <c r="BR48" s="39" t="str">
        <f t="shared" si="35"/>
        <v/>
      </c>
      <c r="BS48" s="39" t="str">
        <f t="shared" si="35"/>
        <v/>
      </c>
      <c r="BT48" s="39" t="str">
        <f t="shared" si="35"/>
        <v/>
      </c>
      <c r="BU48" s="39" t="str">
        <f t="shared" si="35"/>
        <v/>
      </c>
      <c r="BV48" s="39" t="str">
        <f t="shared" si="35"/>
        <v/>
      </c>
      <c r="BW48" s="39" t="str">
        <f t="shared" si="35"/>
        <v/>
      </c>
      <c r="BX48" s="39" t="str">
        <f t="shared" si="35"/>
        <v/>
      </c>
      <c r="BY48" s="39" t="str">
        <f t="shared" si="35"/>
        <v/>
      </c>
      <c r="BZ48" s="39" t="str">
        <f t="shared" si="35"/>
        <v/>
      </c>
      <c r="CA48" s="39" t="str">
        <f t="shared" si="35"/>
        <v/>
      </c>
      <c r="CB48" s="39" t="str">
        <f t="shared" si="35"/>
        <v/>
      </c>
      <c r="CC48" s="39" t="str">
        <f t="shared" si="35"/>
        <v/>
      </c>
      <c r="CD48" s="39" t="str">
        <f t="shared" si="35"/>
        <v/>
      </c>
      <c r="CE48" s="39" t="str">
        <f t="shared" si="35"/>
        <v/>
      </c>
      <c r="CF48" s="39" t="str">
        <f t="shared" si="35"/>
        <v/>
      </c>
      <c r="CG48" s="39" t="str">
        <f t="shared" si="35"/>
        <v/>
      </c>
      <c r="CH48" s="39" t="str">
        <f t="shared" si="34"/>
        <v/>
      </c>
      <c r="CI48" s="39" t="str">
        <f t="shared" si="34"/>
        <v/>
      </c>
      <c r="CJ48" s="39" t="str">
        <f t="shared" si="34"/>
        <v/>
      </c>
      <c r="CK48" s="39" t="str">
        <f t="shared" si="34"/>
        <v/>
      </c>
      <c r="CL48" s="39" t="str">
        <f t="shared" si="34"/>
        <v/>
      </c>
      <c r="CM48" s="41" t="str">
        <f t="shared" si="34"/>
        <v/>
      </c>
    </row>
    <row r="49" spans="2:91" ht="25.5">
      <c r="B49" s="23" t="s">
        <v>145</v>
      </c>
      <c r="C49" s="9" t="s">
        <v>100</v>
      </c>
      <c r="D49" s="4" t="s">
        <v>73</v>
      </c>
      <c r="E49" s="10" t="s">
        <v>26</v>
      </c>
      <c r="F49" s="10" t="s">
        <v>27</v>
      </c>
      <c r="G49" s="5" t="s">
        <v>30</v>
      </c>
      <c r="H49" s="5">
        <v>100</v>
      </c>
      <c r="I49" s="8">
        <v>104</v>
      </c>
      <c r="J49" s="8"/>
      <c r="K49" s="8"/>
      <c r="L49" s="9"/>
      <c r="M49" s="8"/>
      <c r="N49" s="8"/>
      <c r="O49" s="8">
        <v>1970</v>
      </c>
      <c r="P49" s="9">
        <v>50</v>
      </c>
      <c r="Q49" s="11">
        <f t="shared" si="2"/>
        <v>0.14000000000000001</v>
      </c>
      <c r="R49" s="11">
        <f t="shared" si="3"/>
        <v>0.14000000000000001</v>
      </c>
      <c r="S49" s="9">
        <f t="shared" si="4"/>
        <v>7</v>
      </c>
      <c r="T49" s="12">
        <v>19000</v>
      </c>
      <c r="U49" s="12">
        <f t="shared" si="5"/>
        <v>1976000</v>
      </c>
      <c r="V49" s="12">
        <f t="shared" si="6"/>
        <v>276640</v>
      </c>
      <c r="W49" s="12">
        <f t="shared" si="7"/>
        <v>39520</v>
      </c>
      <c r="X49" s="24">
        <f t="shared" si="8"/>
        <v>5532.8</v>
      </c>
      <c r="Z49" s="31">
        <f t="shared" si="9"/>
        <v>2020</v>
      </c>
      <c r="AA49" s="32">
        <f t="shared" si="10"/>
        <v>2070</v>
      </c>
      <c r="AB49" s="9">
        <f t="shared" si="11"/>
        <v>2120</v>
      </c>
      <c r="AC49" s="9">
        <f t="shared" si="12"/>
        <v>2170</v>
      </c>
      <c r="AD49" s="9">
        <f t="shared" si="13"/>
        <v>2220</v>
      </c>
      <c r="AE49" s="9">
        <f t="shared" si="14"/>
        <v>2270</v>
      </c>
      <c r="AF49" s="9">
        <f t="shared" si="15"/>
        <v>2320</v>
      </c>
      <c r="AG49" s="9">
        <f t="shared" si="16"/>
        <v>2370</v>
      </c>
      <c r="AH49" s="9">
        <f t="shared" si="17"/>
        <v>2420</v>
      </c>
      <c r="AI49" s="9">
        <f t="shared" si="18"/>
        <v>2470</v>
      </c>
      <c r="AJ49" s="9">
        <f t="shared" si="19"/>
        <v>2520</v>
      </c>
      <c r="AK49" s="33">
        <f t="shared" si="20"/>
        <v>2570</v>
      </c>
      <c r="AM49" s="40" t="str">
        <f t="shared" si="33"/>
        <v/>
      </c>
      <c r="AN49" s="39" t="str">
        <f t="shared" si="33"/>
        <v/>
      </c>
      <c r="AO49" s="39" t="str">
        <f t="shared" si="33"/>
        <v/>
      </c>
      <c r="AP49" s="39" t="str">
        <f t="shared" si="33"/>
        <v/>
      </c>
      <c r="AQ49" s="39" t="str">
        <f t="shared" si="33"/>
        <v/>
      </c>
      <c r="AR49" s="39" t="str">
        <f t="shared" si="33"/>
        <v/>
      </c>
      <c r="AS49" s="39" t="str">
        <f t="shared" si="33"/>
        <v/>
      </c>
      <c r="AT49" s="39">
        <f t="shared" si="33"/>
        <v>1976000</v>
      </c>
      <c r="AU49" s="39" t="str">
        <f t="shared" si="33"/>
        <v/>
      </c>
      <c r="AV49" s="39" t="str">
        <f t="shared" si="33"/>
        <v/>
      </c>
      <c r="AW49" s="39" t="str">
        <f t="shared" si="33"/>
        <v/>
      </c>
      <c r="AX49" s="39" t="str">
        <f t="shared" si="33"/>
        <v/>
      </c>
      <c r="AY49" s="39" t="str">
        <f t="shared" si="33"/>
        <v/>
      </c>
      <c r="AZ49" s="39" t="str">
        <f t="shared" si="33"/>
        <v/>
      </c>
      <c r="BA49" s="39" t="str">
        <f t="shared" si="33"/>
        <v/>
      </c>
      <c r="BB49" s="39" t="str">
        <f t="shared" si="33"/>
        <v/>
      </c>
      <c r="BC49" s="39" t="str">
        <f t="shared" si="32"/>
        <v/>
      </c>
      <c r="BD49" s="39" t="str">
        <f t="shared" si="32"/>
        <v/>
      </c>
      <c r="BE49" s="39" t="str">
        <f t="shared" si="32"/>
        <v/>
      </c>
      <c r="BF49" s="39" t="str">
        <f t="shared" si="32"/>
        <v/>
      </c>
      <c r="BG49" s="39" t="str">
        <f t="shared" si="32"/>
        <v/>
      </c>
      <c r="BH49" s="39" t="str">
        <f t="shared" si="32"/>
        <v/>
      </c>
      <c r="BI49" s="39" t="str">
        <f t="shared" si="32"/>
        <v/>
      </c>
      <c r="BJ49" s="39" t="str">
        <f t="shared" si="32"/>
        <v/>
      </c>
      <c r="BK49" s="39" t="str">
        <f t="shared" si="32"/>
        <v/>
      </c>
      <c r="BL49" s="39" t="str">
        <f t="shared" si="32"/>
        <v/>
      </c>
      <c r="BM49" s="39" t="str">
        <f t="shared" si="32"/>
        <v/>
      </c>
      <c r="BN49" s="39" t="str">
        <f t="shared" si="32"/>
        <v/>
      </c>
      <c r="BO49" s="39" t="str">
        <f t="shared" si="32"/>
        <v/>
      </c>
      <c r="BP49" s="39" t="str">
        <f t="shared" si="32"/>
        <v/>
      </c>
      <c r="BQ49" s="39" t="str">
        <f t="shared" si="32"/>
        <v/>
      </c>
      <c r="BR49" s="39" t="str">
        <f t="shared" si="35"/>
        <v/>
      </c>
      <c r="BS49" s="39" t="str">
        <f t="shared" si="35"/>
        <v/>
      </c>
      <c r="BT49" s="39" t="str">
        <f t="shared" si="35"/>
        <v/>
      </c>
      <c r="BU49" s="39" t="str">
        <f t="shared" si="35"/>
        <v/>
      </c>
      <c r="BV49" s="39" t="str">
        <f t="shared" si="35"/>
        <v/>
      </c>
      <c r="BW49" s="39" t="str">
        <f t="shared" si="35"/>
        <v/>
      </c>
      <c r="BX49" s="39" t="str">
        <f t="shared" si="35"/>
        <v/>
      </c>
      <c r="BY49" s="39" t="str">
        <f t="shared" si="35"/>
        <v/>
      </c>
      <c r="BZ49" s="39" t="str">
        <f t="shared" si="35"/>
        <v/>
      </c>
      <c r="CA49" s="39" t="str">
        <f t="shared" si="35"/>
        <v/>
      </c>
      <c r="CB49" s="39" t="str">
        <f t="shared" si="35"/>
        <v/>
      </c>
      <c r="CC49" s="39" t="str">
        <f t="shared" si="35"/>
        <v/>
      </c>
      <c r="CD49" s="39" t="str">
        <f t="shared" si="35"/>
        <v/>
      </c>
      <c r="CE49" s="39" t="str">
        <f t="shared" si="35"/>
        <v/>
      </c>
      <c r="CF49" s="39" t="str">
        <f t="shared" si="35"/>
        <v/>
      </c>
      <c r="CG49" s="39" t="str">
        <f t="shared" si="35"/>
        <v/>
      </c>
      <c r="CH49" s="39" t="str">
        <f t="shared" si="34"/>
        <v/>
      </c>
      <c r="CI49" s="39" t="str">
        <f t="shared" si="34"/>
        <v/>
      </c>
      <c r="CJ49" s="39" t="str">
        <f t="shared" si="34"/>
        <v/>
      </c>
      <c r="CK49" s="39" t="str">
        <f t="shared" si="34"/>
        <v/>
      </c>
      <c r="CL49" s="39" t="str">
        <f t="shared" si="34"/>
        <v/>
      </c>
      <c r="CM49" s="41" t="str">
        <f t="shared" si="34"/>
        <v/>
      </c>
    </row>
    <row r="50" spans="2:91" ht="25.5">
      <c r="B50" s="23" t="s">
        <v>146</v>
      </c>
      <c r="C50" s="9" t="s">
        <v>100</v>
      </c>
      <c r="D50" s="4" t="s">
        <v>74</v>
      </c>
      <c r="E50" s="10" t="s">
        <v>26</v>
      </c>
      <c r="F50" s="10" t="s">
        <v>27</v>
      </c>
      <c r="G50" s="5" t="s">
        <v>29</v>
      </c>
      <c r="H50" s="5">
        <v>80</v>
      </c>
      <c r="I50" s="8">
        <v>162</v>
      </c>
      <c r="J50" s="8"/>
      <c r="K50" s="9"/>
      <c r="L50" s="9"/>
      <c r="M50" s="8"/>
      <c r="N50" s="8"/>
      <c r="O50" s="8">
        <v>1967</v>
      </c>
      <c r="P50" s="9">
        <v>50</v>
      </c>
      <c r="Q50" s="11">
        <f t="shared" si="2"/>
        <v>0.08</v>
      </c>
      <c r="R50" s="11">
        <f t="shared" si="3"/>
        <v>0.08</v>
      </c>
      <c r="S50" s="9">
        <f t="shared" si="4"/>
        <v>4</v>
      </c>
      <c r="T50" s="12">
        <v>17000</v>
      </c>
      <c r="U50" s="12">
        <f t="shared" si="5"/>
        <v>2754000</v>
      </c>
      <c r="V50" s="12">
        <f t="shared" si="6"/>
        <v>220320</v>
      </c>
      <c r="W50" s="12">
        <f t="shared" si="7"/>
        <v>55080</v>
      </c>
      <c r="X50" s="24">
        <f t="shared" si="8"/>
        <v>4406.3999999999996</v>
      </c>
      <c r="Z50" s="31">
        <f t="shared" si="9"/>
        <v>2017</v>
      </c>
      <c r="AA50" s="32">
        <f t="shared" si="10"/>
        <v>2067</v>
      </c>
      <c r="AB50" s="9">
        <f t="shared" si="11"/>
        <v>2117</v>
      </c>
      <c r="AC50" s="9">
        <f t="shared" si="12"/>
        <v>2167</v>
      </c>
      <c r="AD50" s="9">
        <f t="shared" si="13"/>
        <v>2217</v>
      </c>
      <c r="AE50" s="9">
        <f t="shared" si="14"/>
        <v>2267</v>
      </c>
      <c r="AF50" s="9">
        <f t="shared" si="15"/>
        <v>2317</v>
      </c>
      <c r="AG50" s="9">
        <f t="shared" si="16"/>
        <v>2367</v>
      </c>
      <c r="AH50" s="9">
        <f t="shared" si="17"/>
        <v>2417</v>
      </c>
      <c r="AI50" s="9">
        <f t="shared" si="18"/>
        <v>2467</v>
      </c>
      <c r="AJ50" s="9">
        <f t="shared" si="19"/>
        <v>2517</v>
      </c>
      <c r="AK50" s="33">
        <f t="shared" si="20"/>
        <v>2567</v>
      </c>
      <c r="AM50" s="40" t="str">
        <f t="shared" si="33"/>
        <v/>
      </c>
      <c r="AN50" s="39" t="str">
        <f t="shared" si="33"/>
        <v/>
      </c>
      <c r="AO50" s="39" t="str">
        <f t="shared" si="33"/>
        <v/>
      </c>
      <c r="AP50" s="39" t="str">
        <f t="shared" si="33"/>
        <v/>
      </c>
      <c r="AQ50" s="39">
        <f t="shared" si="33"/>
        <v>2754000</v>
      </c>
      <c r="AR50" s="39" t="str">
        <f t="shared" si="33"/>
        <v/>
      </c>
      <c r="AS50" s="39" t="str">
        <f t="shared" si="33"/>
        <v/>
      </c>
      <c r="AT50" s="39" t="str">
        <f t="shared" si="33"/>
        <v/>
      </c>
      <c r="AU50" s="39" t="str">
        <f t="shared" si="33"/>
        <v/>
      </c>
      <c r="AV50" s="39" t="str">
        <f t="shared" si="33"/>
        <v/>
      </c>
      <c r="AW50" s="39" t="str">
        <f t="shared" si="33"/>
        <v/>
      </c>
      <c r="AX50" s="39" t="str">
        <f t="shared" si="33"/>
        <v/>
      </c>
      <c r="AY50" s="39" t="str">
        <f t="shared" si="33"/>
        <v/>
      </c>
      <c r="AZ50" s="39" t="str">
        <f t="shared" si="33"/>
        <v/>
      </c>
      <c r="BA50" s="39" t="str">
        <f t="shared" si="33"/>
        <v/>
      </c>
      <c r="BB50" s="39" t="str">
        <f t="shared" si="33"/>
        <v/>
      </c>
      <c r="BC50" s="39" t="str">
        <f t="shared" si="32"/>
        <v/>
      </c>
      <c r="BD50" s="39" t="str">
        <f t="shared" si="32"/>
        <v/>
      </c>
      <c r="BE50" s="39" t="str">
        <f t="shared" si="32"/>
        <v/>
      </c>
      <c r="BF50" s="39" t="str">
        <f t="shared" si="32"/>
        <v/>
      </c>
      <c r="BG50" s="39" t="str">
        <f t="shared" si="32"/>
        <v/>
      </c>
      <c r="BH50" s="39" t="str">
        <f t="shared" si="32"/>
        <v/>
      </c>
      <c r="BI50" s="39" t="str">
        <f t="shared" si="32"/>
        <v/>
      </c>
      <c r="BJ50" s="39" t="str">
        <f t="shared" si="32"/>
        <v/>
      </c>
      <c r="BK50" s="39" t="str">
        <f t="shared" si="32"/>
        <v/>
      </c>
      <c r="BL50" s="39" t="str">
        <f t="shared" si="32"/>
        <v/>
      </c>
      <c r="BM50" s="39" t="str">
        <f t="shared" si="32"/>
        <v/>
      </c>
      <c r="BN50" s="39" t="str">
        <f t="shared" si="32"/>
        <v/>
      </c>
      <c r="BO50" s="39" t="str">
        <f t="shared" si="32"/>
        <v/>
      </c>
      <c r="BP50" s="39" t="str">
        <f t="shared" si="32"/>
        <v/>
      </c>
      <c r="BQ50" s="39" t="str">
        <f t="shared" si="32"/>
        <v/>
      </c>
      <c r="BR50" s="39" t="str">
        <f t="shared" si="35"/>
        <v/>
      </c>
      <c r="BS50" s="39" t="str">
        <f t="shared" si="35"/>
        <v/>
      </c>
      <c r="BT50" s="39" t="str">
        <f t="shared" si="35"/>
        <v/>
      </c>
      <c r="BU50" s="39" t="str">
        <f t="shared" si="35"/>
        <v/>
      </c>
      <c r="BV50" s="39" t="str">
        <f t="shared" si="35"/>
        <v/>
      </c>
      <c r="BW50" s="39" t="str">
        <f t="shared" si="35"/>
        <v/>
      </c>
      <c r="BX50" s="39" t="str">
        <f t="shared" si="35"/>
        <v/>
      </c>
      <c r="BY50" s="39" t="str">
        <f t="shared" si="35"/>
        <v/>
      </c>
      <c r="BZ50" s="39" t="str">
        <f t="shared" si="35"/>
        <v/>
      </c>
      <c r="CA50" s="39" t="str">
        <f t="shared" si="35"/>
        <v/>
      </c>
      <c r="CB50" s="39" t="str">
        <f t="shared" si="35"/>
        <v/>
      </c>
      <c r="CC50" s="39" t="str">
        <f t="shared" si="35"/>
        <v/>
      </c>
      <c r="CD50" s="39" t="str">
        <f t="shared" si="35"/>
        <v/>
      </c>
      <c r="CE50" s="39" t="str">
        <f t="shared" si="35"/>
        <v/>
      </c>
      <c r="CF50" s="39" t="str">
        <f t="shared" si="35"/>
        <v/>
      </c>
      <c r="CG50" s="39" t="str">
        <f t="shared" si="35"/>
        <v/>
      </c>
      <c r="CH50" s="39" t="str">
        <f t="shared" si="34"/>
        <v/>
      </c>
      <c r="CI50" s="39" t="str">
        <f t="shared" si="34"/>
        <v/>
      </c>
      <c r="CJ50" s="39" t="str">
        <f t="shared" si="34"/>
        <v/>
      </c>
      <c r="CK50" s="39" t="str">
        <f t="shared" si="34"/>
        <v/>
      </c>
      <c r="CL50" s="39" t="str">
        <f t="shared" si="34"/>
        <v/>
      </c>
      <c r="CM50" s="41" t="str">
        <f t="shared" si="34"/>
        <v/>
      </c>
    </row>
    <row r="51" spans="2:91">
      <c r="B51" s="23" t="s">
        <v>147</v>
      </c>
      <c r="C51" s="9" t="s">
        <v>100</v>
      </c>
      <c r="D51" s="4" t="s">
        <v>75</v>
      </c>
      <c r="E51" s="10" t="s">
        <v>26</v>
      </c>
      <c r="F51" s="10" t="s">
        <v>27</v>
      </c>
      <c r="G51" s="10" t="s">
        <v>28</v>
      </c>
      <c r="H51" s="5">
        <v>100</v>
      </c>
      <c r="I51" s="8">
        <v>104</v>
      </c>
      <c r="J51" s="8"/>
      <c r="K51" s="8"/>
      <c r="L51" s="9"/>
      <c r="M51" s="8"/>
      <c r="N51" s="8"/>
      <c r="O51" s="8">
        <v>1982</v>
      </c>
      <c r="P51" s="9">
        <v>50</v>
      </c>
      <c r="Q51" s="11">
        <f t="shared" si="2"/>
        <v>0.38</v>
      </c>
      <c r="R51" s="11">
        <f t="shared" si="3"/>
        <v>0.38</v>
      </c>
      <c r="S51" s="9">
        <f t="shared" si="4"/>
        <v>19</v>
      </c>
      <c r="T51" s="12">
        <v>19000</v>
      </c>
      <c r="U51" s="12">
        <f t="shared" si="5"/>
        <v>1976000</v>
      </c>
      <c r="V51" s="12">
        <f t="shared" si="6"/>
        <v>750880</v>
      </c>
      <c r="W51" s="12">
        <f t="shared" si="7"/>
        <v>39520</v>
      </c>
      <c r="X51" s="24">
        <f t="shared" si="8"/>
        <v>15017.6</v>
      </c>
      <c r="Z51" s="31">
        <f t="shared" si="9"/>
        <v>2032</v>
      </c>
      <c r="AA51" s="32">
        <f t="shared" si="10"/>
        <v>2082</v>
      </c>
      <c r="AB51" s="9">
        <f t="shared" si="11"/>
        <v>2132</v>
      </c>
      <c r="AC51" s="9">
        <f t="shared" si="12"/>
        <v>2182</v>
      </c>
      <c r="AD51" s="9">
        <f t="shared" si="13"/>
        <v>2232</v>
      </c>
      <c r="AE51" s="9">
        <f t="shared" si="14"/>
        <v>2282</v>
      </c>
      <c r="AF51" s="9">
        <f t="shared" si="15"/>
        <v>2332</v>
      </c>
      <c r="AG51" s="9">
        <f t="shared" si="16"/>
        <v>2382</v>
      </c>
      <c r="AH51" s="9">
        <f t="shared" si="17"/>
        <v>2432</v>
      </c>
      <c r="AI51" s="9">
        <f t="shared" si="18"/>
        <v>2482</v>
      </c>
      <c r="AJ51" s="9">
        <f t="shared" si="19"/>
        <v>2532</v>
      </c>
      <c r="AK51" s="33">
        <f t="shared" si="20"/>
        <v>2582</v>
      </c>
      <c r="AM51" s="40" t="str">
        <f t="shared" si="33"/>
        <v/>
      </c>
      <c r="AN51" s="39" t="str">
        <f t="shared" si="33"/>
        <v/>
      </c>
      <c r="AO51" s="39" t="str">
        <f t="shared" si="33"/>
        <v/>
      </c>
      <c r="AP51" s="39" t="str">
        <f t="shared" si="33"/>
        <v/>
      </c>
      <c r="AQ51" s="39" t="str">
        <f t="shared" si="33"/>
        <v/>
      </c>
      <c r="AR51" s="39" t="str">
        <f t="shared" si="33"/>
        <v/>
      </c>
      <c r="AS51" s="39" t="str">
        <f t="shared" si="33"/>
        <v/>
      </c>
      <c r="AT51" s="39" t="str">
        <f t="shared" si="33"/>
        <v/>
      </c>
      <c r="AU51" s="39" t="str">
        <f t="shared" si="33"/>
        <v/>
      </c>
      <c r="AV51" s="39" t="str">
        <f t="shared" si="33"/>
        <v/>
      </c>
      <c r="AW51" s="39" t="str">
        <f t="shared" si="33"/>
        <v/>
      </c>
      <c r="AX51" s="39" t="str">
        <f t="shared" si="33"/>
        <v/>
      </c>
      <c r="AY51" s="39" t="str">
        <f t="shared" si="33"/>
        <v/>
      </c>
      <c r="AZ51" s="39" t="str">
        <f t="shared" si="33"/>
        <v/>
      </c>
      <c r="BA51" s="39" t="str">
        <f t="shared" si="33"/>
        <v/>
      </c>
      <c r="BB51" s="39" t="str">
        <f t="shared" si="33"/>
        <v/>
      </c>
      <c r="BC51" s="39" t="str">
        <f t="shared" si="32"/>
        <v/>
      </c>
      <c r="BD51" s="39" t="str">
        <f t="shared" si="32"/>
        <v/>
      </c>
      <c r="BE51" s="39" t="str">
        <f t="shared" si="32"/>
        <v/>
      </c>
      <c r="BF51" s="39">
        <f t="shared" si="32"/>
        <v>1976000</v>
      </c>
      <c r="BG51" s="39" t="str">
        <f t="shared" si="32"/>
        <v/>
      </c>
      <c r="BH51" s="39" t="str">
        <f t="shared" si="32"/>
        <v/>
      </c>
      <c r="BI51" s="39" t="str">
        <f t="shared" si="32"/>
        <v/>
      </c>
      <c r="BJ51" s="39" t="str">
        <f t="shared" si="32"/>
        <v/>
      </c>
      <c r="BK51" s="39" t="str">
        <f t="shared" si="32"/>
        <v/>
      </c>
      <c r="BL51" s="39" t="str">
        <f t="shared" si="32"/>
        <v/>
      </c>
      <c r="BM51" s="39" t="str">
        <f t="shared" si="32"/>
        <v/>
      </c>
      <c r="BN51" s="39" t="str">
        <f t="shared" si="32"/>
        <v/>
      </c>
      <c r="BO51" s="39" t="str">
        <f t="shared" si="32"/>
        <v/>
      </c>
      <c r="BP51" s="39" t="str">
        <f t="shared" si="32"/>
        <v/>
      </c>
      <c r="BQ51" s="39" t="str">
        <f t="shared" si="32"/>
        <v/>
      </c>
      <c r="BR51" s="39" t="str">
        <f t="shared" si="35"/>
        <v/>
      </c>
      <c r="BS51" s="39" t="str">
        <f t="shared" si="35"/>
        <v/>
      </c>
      <c r="BT51" s="39" t="str">
        <f t="shared" si="35"/>
        <v/>
      </c>
      <c r="BU51" s="39" t="str">
        <f t="shared" si="35"/>
        <v/>
      </c>
      <c r="BV51" s="39" t="str">
        <f t="shared" si="35"/>
        <v/>
      </c>
      <c r="BW51" s="39" t="str">
        <f t="shared" si="35"/>
        <v/>
      </c>
      <c r="BX51" s="39" t="str">
        <f t="shared" si="35"/>
        <v/>
      </c>
      <c r="BY51" s="39" t="str">
        <f t="shared" si="35"/>
        <v/>
      </c>
      <c r="BZ51" s="39" t="str">
        <f t="shared" si="35"/>
        <v/>
      </c>
      <c r="CA51" s="39" t="str">
        <f t="shared" si="35"/>
        <v/>
      </c>
      <c r="CB51" s="39" t="str">
        <f t="shared" si="35"/>
        <v/>
      </c>
      <c r="CC51" s="39" t="str">
        <f t="shared" si="35"/>
        <v/>
      </c>
      <c r="CD51" s="39" t="str">
        <f t="shared" si="35"/>
        <v/>
      </c>
      <c r="CE51" s="39" t="str">
        <f t="shared" si="35"/>
        <v/>
      </c>
      <c r="CF51" s="39" t="str">
        <f t="shared" si="35"/>
        <v/>
      </c>
      <c r="CG51" s="39" t="str">
        <f t="shared" si="35"/>
        <v/>
      </c>
      <c r="CH51" s="39" t="str">
        <f t="shared" si="34"/>
        <v/>
      </c>
      <c r="CI51" s="39" t="str">
        <f t="shared" si="34"/>
        <v/>
      </c>
      <c r="CJ51" s="39" t="str">
        <f t="shared" si="34"/>
        <v/>
      </c>
      <c r="CK51" s="39" t="str">
        <f t="shared" si="34"/>
        <v/>
      </c>
      <c r="CL51" s="39" t="str">
        <f t="shared" si="34"/>
        <v/>
      </c>
      <c r="CM51" s="41" t="str">
        <f t="shared" si="34"/>
        <v/>
      </c>
    </row>
    <row r="52" spans="2:91">
      <c r="B52" s="23" t="s">
        <v>148</v>
      </c>
      <c r="C52" s="9" t="s">
        <v>100</v>
      </c>
      <c r="D52" s="4" t="s">
        <v>76</v>
      </c>
      <c r="E52" s="10" t="s">
        <v>26</v>
      </c>
      <c r="F52" s="10" t="s">
        <v>27</v>
      </c>
      <c r="G52" s="5" t="s">
        <v>30</v>
      </c>
      <c r="H52" s="5">
        <v>100</v>
      </c>
      <c r="I52" s="8">
        <v>660</v>
      </c>
      <c r="J52" s="8"/>
      <c r="K52" s="8"/>
      <c r="L52" s="9"/>
      <c r="M52" s="8"/>
      <c r="N52" s="8"/>
      <c r="O52" s="8">
        <v>1970</v>
      </c>
      <c r="P52" s="9">
        <v>50</v>
      </c>
      <c r="Q52" s="11">
        <f t="shared" si="2"/>
        <v>0.14000000000000001</v>
      </c>
      <c r="R52" s="11">
        <f t="shared" si="3"/>
        <v>0.14000000000000001</v>
      </c>
      <c r="S52" s="9">
        <f t="shared" si="4"/>
        <v>7</v>
      </c>
      <c r="T52" s="12">
        <v>19000</v>
      </c>
      <c r="U52" s="12">
        <f t="shared" si="5"/>
        <v>12540000</v>
      </c>
      <c r="V52" s="12">
        <f t="shared" si="6"/>
        <v>1755600.0000000002</v>
      </c>
      <c r="W52" s="12">
        <f t="shared" si="7"/>
        <v>250800</v>
      </c>
      <c r="X52" s="24">
        <f t="shared" si="8"/>
        <v>35112.000000000007</v>
      </c>
      <c r="Z52" s="31">
        <f t="shared" si="9"/>
        <v>2020</v>
      </c>
      <c r="AA52" s="32">
        <f t="shared" si="10"/>
        <v>2070</v>
      </c>
      <c r="AB52" s="9">
        <f t="shared" si="11"/>
        <v>2120</v>
      </c>
      <c r="AC52" s="9">
        <f t="shared" si="12"/>
        <v>2170</v>
      </c>
      <c r="AD52" s="9">
        <f t="shared" si="13"/>
        <v>2220</v>
      </c>
      <c r="AE52" s="9">
        <f t="shared" si="14"/>
        <v>2270</v>
      </c>
      <c r="AF52" s="9">
        <f t="shared" si="15"/>
        <v>2320</v>
      </c>
      <c r="AG52" s="9">
        <f t="shared" si="16"/>
        <v>2370</v>
      </c>
      <c r="AH52" s="9">
        <f t="shared" si="17"/>
        <v>2420</v>
      </c>
      <c r="AI52" s="9">
        <f t="shared" si="18"/>
        <v>2470</v>
      </c>
      <c r="AJ52" s="9">
        <f t="shared" si="19"/>
        <v>2520</v>
      </c>
      <c r="AK52" s="33">
        <f t="shared" si="20"/>
        <v>2570</v>
      </c>
      <c r="AM52" s="40" t="str">
        <f t="shared" si="33"/>
        <v/>
      </c>
      <c r="AN52" s="39" t="str">
        <f t="shared" si="33"/>
        <v/>
      </c>
      <c r="AO52" s="39" t="str">
        <f t="shared" si="33"/>
        <v/>
      </c>
      <c r="AP52" s="39" t="str">
        <f t="shared" si="33"/>
        <v/>
      </c>
      <c r="AQ52" s="39" t="str">
        <f t="shared" si="33"/>
        <v/>
      </c>
      <c r="AR52" s="39" t="str">
        <f t="shared" si="33"/>
        <v/>
      </c>
      <c r="AS52" s="39" t="str">
        <f t="shared" si="33"/>
        <v/>
      </c>
      <c r="AT52" s="39">
        <f t="shared" si="33"/>
        <v>12540000</v>
      </c>
      <c r="AU52" s="39" t="str">
        <f t="shared" si="33"/>
        <v/>
      </c>
      <c r="AV52" s="39" t="str">
        <f t="shared" si="33"/>
        <v/>
      </c>
      <c r="AW52" s="39" t="str">
        <f t="shared" si="33"/>
        <v/>
      </c>
      <c r="AX52" s="39" t="str">
        <f t="shared" si="33"/>
        <v/>
      </c>
      <c r="AY52" s="39" t="str">
        <f t="shared" si="33"/>
        <v/>
      </c>
      <c r="AZ52" s="39" t="str">
        <f t="shared" si="33"/>
        <v/>
      </c>
      <c r="BA52" s="39" t="str">
        <f t="shared" si="33"/>
        <v/>
      </c>
      <c r="BB52" s="39" t="str">
        <f t="shared" si="33"/>
        <v/>
      </c>
      <c r="BC52" s="39" t="str">
        <f t="shared" si="32"/>
        <v/>
      </c>
      <c r="BD52" s="39" t="str">
        <f t="shared" si="32"/>
        <v/>
      </c>
      <c r="BE52" s="39" t="str">
        <f t="shared" si="32"/>
        <v/>
      </c>
      <c r="BF52" s="39" t="str">
        <f t="shared" si="32"/>
        <v/>
      </c>
      <c r="BG52" s="39" t="str">
        <f t="shared" si="32"/>
        <v/>
      </c>
      <c r="BH52" s="39" t="str">
        <f t="shared" si="32"/>
        <v/>
      </c>
      <c r="BI52" s="39" t="str">
        <f t="shared" si="32"/>
        <v/>
      </c>
      <c r="BJ52" s="39" t="str">
        <f t="shared" si="32"/>
        <v/>
      </c>
      <c r="BK52" s="39" t="str">
        <f t="shared" si="32"/>
        <v/>
      </c>
      <c r="BL52" s="39" t="str">
        <f t="shared" si="32"/>
        <v/>
      </c>
      <c r="BM52" s="39" t="str">
        <f t="shared" si="32"/>
        <v/>
      </c>
      <c r="BN52" s="39" t="str">
        <f t="shared" si="32"/>
        <v/>
      </c>
      <c r="BO52" s="39" t="str">
        <f t="shared" si="32"/>
        <v/>
      </c>
      <c r="BP52" s="39" t="str">
        <f t="shared" si="32"/>
        <v/>
      </c>
      <c r="BQ52" s="39" t="str">
        <f t="shared" si="32"/>
        <v/>
      </c>
      <c r="BR52" s="39" t="str">
        <f t="shared" si="35"/>
        <v/>
      </c>
      <c r="BS52" s="39" t="str">
        <f t="shared" si="35"/>
        <v/>
      </c>
      <c r="BT52" s="39" t="str">
        <f t="shared" si="35"/>
        <v/>
      </c>
      <c r="BU52" s="39" t="str">
        <f t="shared" si="35"/>
        <v/>
      </c>
      <c r="BV52" s="39" t="str">
        <f t="shared" si="35"/>
        <v/>
      </c>
      <c r="BW52" s="39" t="str">
        <f t="shared" si="35"/>
        <v/>
      </c>
      <c r="BX52" s="39" t="str">
        <f t="shared" si="35"/>
        <v/>
      </c>
      <c r="BY52" s="39" t="str">
        <f t="shared" si="35"/>
        <v/>
      </c>
      <c r="BZ52" s="39" t="str">
        <f t="shared" si="35"/>
        <v/>
      </c>
      <c r="CA52" s="39" t="str">
        <f t="shared" si="35"/>
        <v/>
      </c>
      <c r="CB52" s="39" t="str">
        <f t="shared" si="35"/>
        <v/>
      </c>
      <c r="CC52" s="39" t="str">
        <f t="shared" si="35"/>
        <v/>
      </c>
      <c r="CD52" s="39" t="str">
        <f t="shared" si="35"/>
        <v/>
      </c>
      <c r="CE52" s="39" t="str">
        <f t="shared" si="35"/>
        <v/>
      </c>
      <c r="CF52" s="39" t="str">
        <f t="shared" si="35"/>
        <v/>
      </c>
      <c r="CG52" s="39" t="str">
        <f t="shared" si="35"/>
        <v/>
      </c>
      <c r="CH52" s="39" t="str">
        <f t="shared" si="34"/>
        <v/>
      </c>
      <c r="CI52" s="39" t="str">
        <f t="shared" si="34"/>
        <v/>
      </c>
      <c r="CJ52" s="39" t="str">
        <f t="shared" si="34"/>
        <v/>
      </c>
      <c r="CK52" s="39" t="str">
        <f t="shared" si="34"/>
        <v/>
      </c>
      <c r="CL52" s="39" t="str">
        <f t="shared" si="34"/>
        <v/>
      </c>
      <c r="CM52" s="41" t="str">
        <f t="shared" si="34"/>
        <v/>
      </c>
    </row>
    <row r="53" spans="2:91" ht="25.5">
      <c r="B53" s="23" t="s">
        <v>149</v>
      </c>
      <c r="C53" s="9" t="s">
        <v>100</v>
      </c>
      <c r="D53" s="4" t="s">
        <v>77</v>
      </c>
      <c r="E53" s="10" t="s">
        <v>26</v>
      </c>
      <c r="F53" s="10" t="s">
        <v>27</v>
      </c>
      <c r="G53" s="5" t="s">
        <v>29</v>
      </c>
      <c r="H53" s="5">
        <v>80</v>
      </c>
      <c r="I53" s="8">
        <v>74</v>
      </c>
      <c r="J53" s="8"/>
      <c r="K53" s="9"/>
      <c r="L53" s="9"/>
      <c r="M53" s="8"/>
      <c r="N53" s="8"/>
      <c r="O53" s="8">
        <v>1967</v>
      </c>
      <c r="P53" s="9">
        <v>50</v>
      </c>
      <c r="Q53" s="11">
        <f t="shared" si="2"/>
        <v>0.08</v>
      </c>
      <c r="R53" s="11">
        <f t="shared" si="3"/>
        <v>0.08</v>
      </c>
      <c r="S53" s="9">
        <f t="shared" si="4"/>
        <v>4</v>
      </c>
      <c r="T53" s="12">
        <v>17000</v>
      </c>
      <c r="U53" s="12">
        <f t="shared" si="5"/>
        <v>1258000</v>
      </c>
      <c r="V53" s="12">
        <f t="shared" si="6"/>
        <v>100640</v>
      </c>
      <c r="W53" s="12">
        <f t="shared" si="7"/>
        <v>25160</v>
      </c>
      <c r="X53" s="24">
        <f t="shared" si="8"/>
        <v>2012.8</v>
      </c>
      <c r="Z53" s="31">
        <f t="shared" si="9"/>
        <v>2017</v>
      </c>
      <c r="AA53" s="32">
        <f t="shared" si="10"/>
        <v>2067</v>
      </c>
      <c r="AB53" s="9">
        <f t="shared" si="11"/>
        <v>2117</v>
      </c>
      <c r="AC53" s="9">
        <f t="shared" si="12"/>
        <v>2167</v>
      </c>
      <c r="AD53" s="9">
        <f t="shared" si="13"/>
        <v>2217</v>
      </c>
      <c r="AE53" s="9">
        <f t="shared" si="14"/>
        <v>2267</v>
      </c>
      <c r="AF53" s="9">
        <f t="shared" si="15"/>
        <v>2317</v>
      </c>
      <c r="AG53" s="9">
        <f t="shared" si="16"/>
        <v>2367</v>
      </c>
      <c r="AH53" s="9">
        <f t="shared" si="17"/>
        <v>2417</v>
      </c>
      <c r="AI53" s="9">
        <f t="shared" si="18"/>
        <v>2467</v>
      </c>
      <c r="AJ53" s="9">
        <f t="shared" si="19"/>
        <v>2517</v>
      </c>
      <c r="AK53" s="33">
        <f t="shared" si="20"/>
        <v>2567</v>
      </c>
      <c r="AM53" s="40" t="str">
        <f t="shared" si="33"/>
        <v/>
      </c>
      <c r="AN53" s="39" t="str">
        <f t="shared" si="33"/>
        <v/>
      </c>
      <c r="AO53" s="39" t="str">
        <f t="shared" si="33"/>
        <v/>
      </c>
      <c r="AP53" s="39" t="str">
        <f t="shared" si="33"/>
        <v/>
      </c>
      <c r="AQ53" s="39">
        <f t="shared" si="33"/>
        <v>1258000</v>
      </c>
      <c r="AR53" s="39" t="str">
        <f t="shared" si="33"/>
        <v/>
      </c>
      <c r="AS53" s="39" t="str">
        <f t="shared" si="33"/>
        <v/>
      </c>
      <c r="AT53" s="39" t="str">
        <f t="shared" si="33"/>
        <v/>
      </c>
      <c r="AU53" s="39" t="str">
        <f t="shared" si="33"/>
        <v/>
      </c>
      <c r="AV53" s="39" t="str">
        <f t="shared" si="33"/>
        <v/>
      </c>
      <c r="AW53" s="39" t="str">
        <f t="shared" si="33"/>
        <v/>
      </c>
      <c r="AX53" s="39" t="str">
        <f t="shared" si="33"/>
        <v/>
      </c>
      <c r="AY53" s="39" t="str">
        <f t="shared" si="33"/>
        <v/>
      </c>
      <c r="AZ53" s="39" t="str">
        <f t="shared" si="33"/>
        <v/>
      </c>
      <c r="BA53" s="39" t="str">
        <f t="shared" si="33"/>
        <v/>
      </c>
      <c r="BB53" s="39" t="str">
        <f t="shared" si="33"/>
        <v/>
      </c>
      <c r="BC53" s="39" t="str">
        <f t="shared" si="32"/>
        <v/>
      </c>
      <c r="BD53" s="39" t="str">
        <f t="shared" si="32"/>
        <v/>
      </c>
      <c r="BE53" s="39" t="str">
        <f t="shared" si="32"/>
        <v/>
      </c>
      <c r="BF53" s="39" t="str">
        <f t="shared" si="32"/>
        <v/>
      </c>
      <c r="BG53" s="39" t="str">
        <f t="shared" si="32"/>
        <v/>
      </c>
      <c r="BH53" s="39" t="str">
        <f t="shared" si="32"/>
        <v/>
      </c>
      <c r="BI53" s="39" t="str">
        <f t="shared" si="32"/>
        <v/>
      </c>
      <c r="BJ53" s="39" t="str">
        <f t="shared" si="32"/>
        <v/>
      </c>
      <c r="BK53" s="39" t="str">
        <f t="shared" si="32"/>
        <v/>
      </c>
      <c r="BL53" s="39" t="str">
        <f t="shared" si="32"/>
        <v/>
      </c>
      <c r="BM53" s="39" t="str">
        <f t="shared" si="32"/>
        <v/>
      </c>
      <c r="BN53" s="39" t="str">
        <f t="shared" si="32"/>
        <v/>
      </c>
      <c r="BO53" s="39" t="str">
        <f t="shared" si="32"/>
        <v/>
      </c>
      <c r="BP53" s="39" t="str">
        <f t="shared" si="32"/>
        <v/>
      </c>
      <c r="BQ53" s="39" t="str">
        <f t="shared" si="32"/>
        <v/>
      </c>
      <c r="BR53" s="39" t="str">
        <f t="shared" si="35"/>
        <v/>
      </c>
      <c r="BS53" s="39" t="str">
        <f t="shared" si="35"/>
        <v/>
      </c>
      <c r="BT53" s="39" t="str">
        <f t="shared" si="35"/>
        <v/>
      </c>
      <c r="BU53" s="39" t="str">
        <f t="shared" si="35"/>
        <v/>
      </c>
      <c r="BV53" s="39" t="str">
        <f t="shared" si="35"/>
        <v/>
      </c>
      <c r="BW53" s="39" t="str">
        <f t="shared" si="35"/>
        <v/>
      </c>
      <c r="BX53" s="39" t="str">
        <f t="shared" si="35"/>
        <v/>
      </c>
      <c r="BY53" s="39" t="str">
        <f t="shared" si="35"/>
        <v/>
      </c>
      <c r="BZ53" s="39" t="str">
        <f t="shared" si="35"/>
        <v/>
      </c>
      <c r="CA53" s="39" t="str">
        <f t="shared" si="35"/>
        <v/>
      </c>
      <c r="CB53" s="39" t="str">
        <f t="shared" si="35"/>
        <v/>
      </c>
      <c r="CC53" s="39" t="str">
        <f t="shared" si="35"/>
        <v/>
      </c>
      <c r="CD53" s="39" t="str">
        <f t="shared" si="35"/>
        <v/>
      </c>
      <c r="CE53" s="39" t="str">
        <f t="shared" si="35"/>
        <v/>
      </c>
      <c r="CF53" s="39" t="str">
        <f t="shared" si="35"/>
        <v/>
      </c>
      <c r="CG53" s="39" t="str">
        <f t="shared" si="35"/>
        <v/>
      </c>
      <c r="CH53" s="39" t="str">
        <f t="shared" si="34"/>
        <v/>
      </c>
      <c r="CI53" s="39" t="str">
        <f t="shared" si="34"/>
        <v/>
      </c>
      <c r="CJ53" s="39" t="str">
        <f t="shared" si="34"/>
        <v/>
      </c>
      <c r="CK53" s="39" t="str">
        <f t="shared" si="34"/>
        <v/>
      </c>
      <c r="CL53" s="39" t="str">
        <f t="shared" si="34"/>
        <v/>
      </c>
      <c r="CM53" s="41" t="str">
        <f t="shared" si="34"/>
        <v/>
      </c>
    </row>
    <row r="54" spans="2:91" ht="25.5">
      <c r="B54" s="23" t="s">
        <v>150</v>
      </c>
      <c r="C54" s="9" t="s">
        <v>100</v>
      </c>
      <c r="D54" s="4" t="s">
        <v>78</v>
      </c>
      <c r="E54" s="10" t="s">
        <v>26</v>
      </c>
      <c r="F54" s="10" t="s">
        <v>27</v>
      </c>
      <c r="G54" s="5" t="s">
        <v>29</v>
      </c>
      <c r="H54" s="5">
        <v>100</v>
      </c>
      <c r="I54" s="8">
        <v>298</v>
      </c>
      <c r="J54" s="8"/>
      <c r="K54" s="8"/>
      <c r="L54" s="9"/>
      <c r="M54" s="8"/>
      <c r="N54" s="8"/>
      <c r="O54" s="8">
        <v>1968</v>
      </c>
      <c r="P54" s="9">
        <v>50</v>
      </c>
      <c r="Q54" s="11">
        <f t="shared" si="2"/>
        <v>0.1</v>
      </c>
      <c r="R54" s="11">
        <f t="shared" si="3"/>
        <v>0.1</v>
      </c>
      <c r="S54" s="9">
        <f t="shared" si="4"/>
        <v>5</v>
      </c>
      <c r="T54" s="12">
        <v>19000</v>
      </c>
      <c r="U54" s="12">
        <f t="shared" si="5"/>
        <v>5662000</v>
      </c>
      <c r="V54" s="12">
        <f t="shared" si="6"/>
        <v>566200</v>
      </c>
      <c r="W54" s="12">
        <f t="shared" si="7"/>
        <v>113240</v>
      </c>
      <c r="X54" s="24">
        <f t="shared" si="8"/>
        <v>11324</v>
      </c>
      <c r="Z54" s="31">
        <f t="shared" si="9"/>
        <v>2018</v>
      </c>
      <c r="AA54" s="32">
        <f t="shared" si="10"/>
        <v>2068</v>
      </c>
      <c r="AB54" s="9">
        <f t="shared" si="11"/>
        <v>2118</v>
      </c>
      <c r="AC54" s="9">
        <f t="shared" si="12"/>
        <v>2168</v>
      </c>
      <c r="AD54" s="9">
        <f t="shared" si="13"/>
        <v>2218</v>
      </c>
      <c r="AE54" s="9">
        <f t="shared" si="14"/>
        <v>2268</v>
      </c>
      <c r="AF54" s="9">
        <f t="shared" si="15"/>
        <v>2318</v>
      </c>
      <c r="AG54" s="9">
        <f t="shared" si="16"/>
        <v>2368</v>
      </c>
      <c r="AH54" s="9">
        <f t="shared" si="17"/>
        <v>2418</v>
      </c>
      <c r="AI54" s="9">
        <f t="shared" si="18"/>
        <v>2468</v>
      </c>
      <c r="AJ54" s="9">
        <f t="shared" si="19"/>
        <v>2518</v>
      </c>
      <c r="AK54" s="33">
        <f t="shared" si="20"/>
        <v>2568</v>
      </c>
      <c r="AM54" s="40" t="str">
        <f t="shared" si="33"/>
        <v/>
      </c>
      <c r="AN54" s="39" t="str">
        <f t="shared" si="33"/>
        <v/>
      </c>
      <c r="AO54" s="39" t="str">
        <f t="shared" si="33"/>
        <v/>
      </c>
      <c r="AP54" s="39" t="str">
        <f t="shared" si="33"/>
        <v/>
      </c>
      <c r="AQ54" s="39" t="str">
        <f t="shared" si="33"/>
        <v/>
      </c>
      <c r="AR54" s="39">
        <f t="shared" si="33"/>
        <v>5662000</v>
      </c>
      <c r="AS54" s="39" t="str">
        <f t="shared" si="33"/>
        <v/>
      </c>
      <c r="AT54" s="39" t="str">
        <f t="shared" si="33"/>
        <v/>
      </c>
      <c r="AU54" s="39" t="str">
        <f t="shared" si="33"/>
        <v/>
      </c>
      <c r="AV54" s="39" t="str">
        <f t="shared" si="33"/>
        <v/>
      </c>
      <c r="AW54" s="39" t="str">
        <f t="shared" si="33"/>
        <v/>
      </c>
      <c r="AX54" s="39" t="str">
        <f t="shared" si="33"/>
        <v/>
      </c>
      <c r="AY54" s="39" t="str">
        <f t="shared" si="33"/>
        <v/>
      </c>
      <c r="AZ54" s="39" t="str">
        <f t="shared" si="33"/>
        <v/>
      </c>
      <c r="BA54" s="39" t="str">
        <f t="shared" si="33"/>
        <v/>
      </c>
      <c r="BB54" s="39" t="str">
        <f t="shared" si="33"/>
        <v/>
      </c>
      <c r="BC54" s="39" t="str">
        <f t="shared" si="32"/>
        <v/>
      </c>
      <c r="BD54" s="39" t="str">
        <f t="shared" si="32"/>
        <v/>
      </c>
      <c r="BE54" s="39" t="str">
        <f t="shared" si="32"/>
        <v/>
      </c>
      <c r="BF54" s="39" t="str">
        <f t="shared" si="32"/>
        <v/>
      </c>
      <c r="BG54" s="39" t="str">
        <f t="shared" si="32"/>
        <v/>
      </c>
      <c r="BH54" s="39" t="str">
        <f t="shared" si="32"/>
        <v/>
      </c>
      <c r="BI54" s="39" t="str">
        <f t="shared" si="32"/>
        <v/>
      </c>
      <c r="BJ54" s="39" t="str">
        <f t="shared" si="32"/>
        <v/>
      </c>
      <c r="BK54" s="39" t="str">
        <f t="shared" si="32"/>
        <v/>
      </c>
      <c r="BL54" s="39" t="str">
        <f t="shared" si="32"/>
        <v/>
      </c>
      <c r="BM54" s="39" t="str">
        <f t="shared" si="32"/>
        <v/>
      </c>
      <c r="BN54" s="39" t="str">
        <f t="shared" si="32"/>
        <v/>
      </c>
      <c r="BO54" s="39" t="str">
        <f t="shared" si="32"/>
        <v/>
      </c>
      <c r="BP54" s="39" t="str">
        <f t="shared" si="32"/>
        <v/>
      </c>
      <c r="BQ54" s="39" t="str">
        <f t="shared" si="32"/>
        <v/>
      </c>
      <c r="BR54" s="39" t="str">
        <f t="shared" si="35"/>
        <v/>
      </c>
      <c r="BS54" s="39" t="str">
        <f t="shared" si="35"/>
        <v/>
      </c>
      <c r="BT54" s="39" t="str">
        <f t="shared" si="35"/>
        <v/>
      </c>
      <c r="BU54" s="39" t="str">
        <f t="shared" si="35"/>
        <v/>
      </c>
      <c r="BV54" s="39" t="str">
        <f t="shared" si="35"/>
        <v/>
      </c>
      <c r="BW54" s="39" t="str">
        <f t="shared" si="35"/>
        <v/>
      </c>
      <c r="BX54" s="39" t="str">
        <f t="shared" si="35"/>
        <v/>
      </c>
      <c r="BY54" s="39" t="str">
        <f t="shared" si="35"/>
        <v/>
      </c>
      <c r="BZ54" s="39" t="str">
        <f t="shared" si="35"/>
        <v/>
      </c>
      <c r="CA54" s="39" t="str">
        <f t="shared" si="35"/>
        <v/>
      </c>
      <c r="CB54" s="39" t="str">
        <f t="shared" si="35"/>
        <v/>
      </c>
      <c r="CC54" s="39" t="str">
        <f t="shared" si="35"/>
        <v/>
      </c>
      <c r="CD54" s="39" t="str">
        <f t="shared" si="35"/>
        <v/>
      </c>
      <c r="CE54" s="39" t="str">
        <f t="shared" si="35"/>
        <v/>
      </c>
      <c r="CF54" s="39" t="str">
        <f t="shared" si="35"/>
        <v/>
      </c>
      <c r="CG54" s="39" t="str">
        <f t="shared" si="35"/>
        <v/>
      </c>
      <c r="CH54" s="39" t="str">
        <f t="shared" si="34"/>
        <v/>
      </c>
      <c r="CI54" s="39" t="str">
        <f t="shared" si="34"/>
        <v/>
      </c>
      <c r="CJ54" s="39" t="str">
        <f t="shared" si="34"/>
        <v/>
      </c>
      <c r="CK54" s="39" t="str">
        <f t="shared" si="34"/>
        <v/>
      </c>
      <c r="CL54" s="39" t="str">
        <f t="shared" si="34"/>
        <v/>
      </c>
      <c r="CM54" s="41" t="str">
        <f t="shared" si="34"/>
        <v/>
      </c>
    </row>
    <row r="55" spans="2:91" ht="25.5">
      <c r="B55" s="23" t="s">
        <v>151</v>
      </c>
      <c r="C55" s="9" t="s">
        <v>100</v>
      </c>
      <c r="D55" s="4" t="s">
        <v>79</v>
      </c>
      <c r="E55" s="10" t="s">
        <v>26</v>
      </c>
      <c r="F55" s="10" t="s">
        <v>27</v>
      </c>
      <c r="G55" s="5" t="s">
        <v>29</v>
      </c>
      <c r="H55" s="5">
        <v>80</v>
      </c>
      <c r="I55" s="8">
        <v>274</v>
      </c>
      <c r="J55" s="8"/>
      <c r="K55" s="9"/>
      <c r="L55" s="9"/>
      <c r="M55" s="8"/>
      <c r="N55" s="8"/>
      <c r="O55" s="8">
        <v>1970</v>
      </c>
      <c r="P55" s="9">
        <v>50</v>
      </c>
      <c r="Q55" s="11">
        <f t="shared" si="2"/>
        <v>0.14000000000000001</v>
      </c>
      <c r="R55" s="11">
        <f t="shared" si="3"/>
        <v>0.14000000000000001</v>
      </c>
      <c r="S55" s="9">
        <f t="shared" si="4"/>
        <v>7</v>
      </c>
      <c r="T55" s="12">
        <v>17000</v>
      </c>
      <c r="U55" s="12">
        <f t="shared" si="5"/>
        <v>4658000</v>
      </c>
      <c r="V55" s="12">
        <f t="shared" si="6"/>
        <v>652120.00000000012</v>
      </c>
      <c r="W55" s="12">
        <f t="shared" si="7"/>
        <v>93160</v>
      </c>
      <c r="X55" s="24">
        <f t="shared" si="8"/>
        <v>13042.400000000001</v>
      </c>
      <c r="Z55" s="31">
        <f t="shared" si="9"/>
        <v>2020</v>
      </c>
      <c r="AA55" s="32">
        <f t="shared" si="10"/>
        <v>2070</v>
      </c>
      <c r="AB55" s="9">
        <f t="shared" si="11"/>
        <v>2120</v>
      </c>
      <c r="AC55" s="9">
        <f t="shared" si="12"/>
        <v>2170</v>
      </c>
      <c r="AD55" s="9">
        <f t="shared" si="13"/>
        <v>2220</v>
      </c>
      <c r="AE55" s="9">
        <f t="shared" si="14"/>
        <v>2270</v>
      </c>
      <c r="AF55" s="9">
        <f t="shared" si="15"/>
        <v>2320</v>
      </c>
      <c r="AG55" s="9">
        <f t="shared" si="16"/>
        <v>2370</v>
      </c>
      <c r="AH55" s="9">
        <f t="shared" si="17"/>
        <v>2420</v>
      </c>
      <c r="AI55" s="9">
        <f t="shared" si="18"/>
        <v>2470</v>
      </c>
      <c r="AJ55" s="9">
        <f t="shared" si="19"/>
        <v>2520</v>
      </c>
      <c r="AK55" s="33">
        <f t="shared" si="20"/>
        <v>2570</v>
      </c>
      <c r="AM55" s="40" t="str">
        <f t="shared" si="33"/>
        <v/>
      </c>
      <c r="AN55" s="39" t="str">
        <f t="shared" si="33"/>
        <v/>
      </c>
      <c r="AO55" s="39" t="str">
        <f t="shared" si="33"/>
        <v/>
      </c>
      <c r="AP55" s="39" t="str">
        <f t="shared" si="33"/>
        <v/>
      </c>
      <c r="AQ55" s="39" t="str">
        <f t="shared" si="33"/>
        <v/>
      </c>
      <c r="AR55" s="39" t="str">
        <f t="shared" si="33"/>
        <v/>
      </c>
      <c r="AS55" s="39" t="str">
        <f t="shared" si="33"/>
        <v/>
      </c>
      <c r="AT55" s="39">
        <f t="shared" si="33"/>
        <v>4658000</v>
      </c>
      <c r="AU55" s="39" t="str">
        <f t="shared" si="33"/>
        <v/>
      </c>
      <c r="AV55" s="39" t="str">
        <f t="shared" si="33"/>
        <v/>
      </c>
      <c r="AW55" s="39" t="str">
        <f t="shared" si="33"/>
        <v/>
      </c>
      <c r="AX55" s="39" t="str">
        <f t="shared" si="33"/>
        <v/>
      </c>
      <c r="AY55" s="39" t="str">
        <f t="shared" si="33"/>
        <v/>
      </c>
      <c r="AZ55" s="39" t="str">
        <f t="shared" si="33"/>
        <v/>
      </c>
      <c r="BA55" s="39" t="str">
        <f t="shared" si="33"/>
        <v/>
      </c>
      <c r="BB55" s="39" t="str">
        <f t="shared" si="33"/>
        <v/>
      </c>
      <c r="BC55" s="39" t="str">
        <f t="shared" si="32"/>
        <v/>
      </c>
      <c r="BD55" s="39" t="str">
        <f t="shared" si="32"/>
        <v/>
      </c>
      <c r="BE55" s="39" t="str">
        <f t="shared" si="32"/>
        <v/>
      </c>
      <c r="BF55" s="39" t="str">
        <f t="shared" si="32"/>
        <v/>
      </c>
      <c r="BG55" s="39" t="str">
        <f t="shared" si="32"/>
        <v/>
      </c>
      <c r="BH55" s="39" t="str">
        <f t="shared" si="32"/>
        <v/>
      </c>
      <c r="BI55" s="39" t="str">
        <f t="shared" si="32"/>
        <v/>
      </c>
      <c r="BJ55" s="39" t="str">
        <f t="shared" si="32"/>
        <v/>
      </c>
      <c r="BK55" s="39" t="str">
        <f t="shared" si="32"/>
        <v/>
      </c>
      <c r="BL55" s="39" t="str">
        <f t="shared" si="32"/>
        <v/>
      </c>
      <c r="BM55" s="39" t="str">
        <f t="shared" si="32"/>
        <v/>
      </c>
      <c r="BN55" s="39" t="str">
        <f t="shared" si="32"/>
        <v/>
      </c>
      <c r="BO55" s="39" t="str">
        <f t="shared" si="32"/>
        <v/>
      </c>
      <c r="BP55" s="39" t="str">
        <f t="shared" si="32"/>
        <v/>
      </c>
      <c r="BQ55" s="39" t="str">
        <f t="shared" si="32"/>
        <v/>
      </c>
      <c r="BR55" s="39" t="str">
        <f t="shared" si="35"/>
        <v/>
      </c>
      <c r="BS55" s="39" t="str">
        <f t="shared" si="35"/>
        <v/>
      </c>
      <c r="BT55" s="39" t="str">
        <f t="shared" si="35"/>
        <v/>
      </c>
      <c r="BU55" s="39" t="str">
        <f t="shared" si="35"/>
        <v/>
      </c>
      <c r="BV55" s="39" t="str">
        <f t="shared" si="35"/>
        <v/>
      </c>
      <c r="BW55" s="39" t="str">
        <f t="shared" si="35"/>
        <v/>
      </c>
      <c r="BX55" s="39" t="str">
        <f t="shared" si="35"/>
        <v/>
      </c>
      <c r="BY55" s="39" t="str">
        <f t="shared" si="35"/>
        <v/>
      </c>
      <c r="BZ55" s="39" t="str">
        <f t="shared" si="35"/>
        <v/>
      </c>
      <c r="CA55" s="39" t="str">
        <f t="shared" si="35"/>
        <v/>
      </c>
      <c r="CB55" s="39" t="str">
        <f t="shared" si="35"/>
        <v/>
      </c>
      <c r="CC55" s="39" t="str">
        <f t="shared" si="35"/>
        <v/>
      </c>
      <c r="CD55" s="39" t="str">
        <f t="shared" si="35"/>
        <v/>
      </c>
      <c r="CE55" s="39" t="str">
        <f t="shared" si="35"/>
        <v/>
      </c>
      <c r="CF55" s="39" t="str">
        <f t="shared" si="35"/>
        <v/>
      </c>
      <c r="CG55" s="39" t="str">
        <f t="shared" si="35"/>
        <v/>
      </c>
      <c r="CH55" s="39" t="str">
        <f t="shared" si="34"/>
        <v/>
      </c>
      <c r="CI55" s="39" t="str">
        <f t="shared" si="34"/>
        <v/>
      </c>
      <c r="CJ55" s="39" t="str">
        <f t="shared" si="34"/>
        <v/>
      </c>
      <c r="CK55" s="39" t="str">
        <f t="shared" si="34"/>
        <v/>
      </c>
      <c r="CL55" s="39" t="str">
        <f t="shared" si="34"/>
        <v/>
      </c>
      <c r="CM55" s="41" t="str">
        <f t="shared" si="34"/>
        <v/>
      </c>
    </row>
    <row r="56" spans="2:91">
      <c r="B56" s="23" t="s">
        <v>152</v>
      </c>
      <c r="C56" s="9" t="s">
        <v>100</v>
      </c>
      <c r="D56" s="4" t="s">
        <v>80</v>
      </c>
      <c r="E56" s="10" t="s">
        <v>26</v>
      </c>
      <c r="F56" s="10" t="s">
        <v>27</v>
      </c>
      <c r="G56" s="5" t="s">
        <v>29</v>
      </c>
      <c r="H56" s="5">
        <v>100</v>
      </c>
      <c r="I56" s="8">
        <v>632</v>
      </c>
      <c r="J56" s="8"/>
      <c r="K56" s="8"/>
      <c r="L56" s="9"/>
      <c r="M56" s="8"/>
      <c r="N56" s="8"/>
      <c r="O56" s="8">
        <v>1968</v>
      </c>
      <c r="P56" s="9">
        <v>50</v>
      </c>
      <c r="Q56" s="11">
        <f t="shared" si="2"/>
        <v>0.1</v>
      </c>
      <c r="R56" s="11">
        <f t="shared" si="3"/>
        <v>0.1</v>
      </c>
      <c r="S56" s="9">
        <f t="shared" si="4"/>
        <v>5</v>
      </c>
      <c r="T56" s="12">
        <v>19000</v>
      </c>
      <c r="U56" s="12">
        <f t="shared" si="5"/>
        <v>12008000</v>
      </c>
      <c r="V56" s="12">
        <f t="shared" si="6"/>
        <v>1200800</v>
      </c>
      <c r="W56" s="12">
        <f t="shared" si="7"/>
        <v>240160</v>
      </c>
      <c r="X56" s="24">
        <f t="shared" si="8"/>
        <v>24016</v>
      </c>
      <c r="Z56" s="31">
        <f t="shared" si="9"/>
        <v>2018</v>
      </c>
      <c r="AA56" s="32">
        <f t="shared" si="10"/>
        <v>2068</v>
      </c>
      <c r="AB56" s="9">
        <f t="shared" si="11"/>
        <v>2118</v>
      </c>
      <c r="AC56" s="9">
        <f t="shared" si="12"/>
        <v>2168</v>
      </c>
      <c r="AD56" s="9">
        <f t="shared" si="13"/>
        <v>2218</v>
      </c>
      <c r="AE56" s="9">
        <f t="shared" si="14"/>
        <v>2268</v>
      </c>
      <c r="AF56" s="9">
        <f t="shared" si="15"/>
        <v>2318</v>
      </c>
      <c r="AG56" s="9">
        <f t="shared" si="16"/>
        <v>2368</v>
      </c>
      <c r="AH56" s="9">
        <f t="shared" si="17"/>
        <v>2418</v>
      </c>
      <c r="AI56" s="9">
        <f t="shared" si="18"/>
        <v>2468</v>
      </c>
      <c r="AJ56" s="9">
        <f t="shared" si="19"/>
        <v>2518</v>
      </c>
      <c r="AK56" s="33">
        <f t="shared" si="20"/>
        <v>2568</v>
      </c>
      <c r="AM56" s="40" t="str">
        <f t="shared" si="33"/>
        <v/>
      </c>
      <c r="AN56" s="39" t="str">
        <f t="shared" si="33"/>
        <v/>
      </c>
      <c r="AO56" s="39" t="str">
        <f t="shared" si="33"/>
        <v/>
      </c>
      <c r="AP56" s="39" t="str">
        <f t="shared" si="33"/>
        <v/>
      </c>
      <c r="AQ56" s="39" t="str">
        <f t="shared" si="33"/>
        <v/>
      </c>
      <c r="AR56" s="39">
        <f t="shared" si="33"/>
        <v>12008000</v>
      </c>
      <c r="AS56" s="39" t="str">
        <f t="shared" si="33"/>
        <v/>
      </c>
      <c r="AT56" s="39" t="str">
        <f t="shared" si="33"/>
        <v/>
      </c>
      <c r="AU56" s="39" t="str">
        <f t="shared" si="33"/>
        <v/>
      </c>
      <c r="AV56" s="39" t="str">
        <f t="shared" si="33"/>
        <v/>
      </c>
      <c r="AW56" s="39" t="str">
        <f t="shared" si="33"/>
        <v/>
      </c>
      <c r="AX56" s="39" t="str">
        <f t="shared" si="33"/>
        <v/>
      </c>
      <c r="AY56" s="39" t="str">
        <f t="shared" si="33"/>
        <v/>
      </c>
      <c r="AZ56" s="39" t="str">
        <f t="shared" si="33"/>
        <v/>
      </c>
      <c r="BA56" s="39" t="str">
        <f t="shared" si="33"/>
        <v/>
      </c>
      <c r="BB56" s="39" t="str">
        <f t="shared" si="33"/>
        <v/>
      </c>
      <c r="BC56" s="39" t="str">
        <f t="shared" si="32"/>
        <v/>
      </c>
      <c r="BD56" s="39" t="str">
        <f t="shared" si="32"/>
        <v/>
      </c>
      <c r="BE56" s="39" t="str">
        <f t="shared" si="32"/>
        <v/>
      </c>
      <c r="BF56" s="39" t="str">
        <f t="shared" si="32"/>
        <v/>
      </c>
      <c r="BG56" s="39" t="str">
        <f t="shared" si="32"/>
        <v/>
      </c>
      <c r="BH56" s="39" t="str">
        <f t="shared" si="32"/>
        <v/>
      </c>
      <c r="BI56" s="39" t="str">
        <f t="shared" si="32"/>
        <v/>
      </c>
      <c r="BJ56" s="39" t="str">
        <f t="shared" si="32"/>
        <v/>
      </c>
      <c r="BK56" s="39" t="str">
        <f t="shared" si="32"/>
        <v/>
      </c>
      <c r="BL56" s="39" t="str">
        <f t="shared" si="32"/>
        <v/>
      </c>
      <c r="BM56" s="39" t="str">
        <f t="shared" si="32"/>
        <v/>
      </c>
      <c r="BN56" s="39" t="str">
        <f t="shared" si="32"/>
        <v/>
      </c>
      <c r="BO56" s="39" t="str">
        <f t="shared" si="32"/>
        <v/>
      </c>
      <c r="BP56" s="39" t="str">
        <f t="shared" si="32"/>
        <v/>
      </c>
      <c r="BQ56" s="39" t="str">
        <f t="shared" si="32"/>
        <v/>
      </c>
      <c r="BR56" s="39" t="str">
        <f t="shared" si="35"/>
        <v/>
      </c>
      <c r="BS56" s="39" t="str">
        <f t="shared" si="35"/>
        <v/>
      </c>
      <c r="BT56" s="39" t="str">
        <f t="shared" si="35"/>
        <v/>
      </c>
      <c r="BU56" s="39" t="str">
        <f t="shared" si="35"/>
        <v/>
      </c>
      <c r="BV56" s="39" t="str">
        <f t="shared" si="35"/>
        <v/>
      </c>
      <c r="BW56" s="39" t="str">
        <f t="shared" si="35"/>
        <v/>
      </c>
      <c r="BX56" s="39" t="str">
        <f t="shared" si="35"/>
        <v/>
      </c>
      <c r="BY56" s="39" t="str">
        <f t="shared" si="35"/>
        <v/>
      </c>
      <c r="BZ56" s="39" t="str">
        <f t="shared" si="35"/>
        <v/>
      </c>
      <c r="CA56" s="39" t="str">
        <f t="shared" si="35"/>
        <v/>
      </c>
      <c r="CB56" s="39" t="str">
        <f t="shared" si="35"/>
        <v/>
      </c>
      <c r="CC56" s="39" t="str">
        <f t="shared" si="35"/>
        <v/>
      </c>
      <c r="CD56" s="39" t="str">
        <f t="shared" si="35"/>
        <v/>
      </c>
      <c r="CE56" s="39" t="str">
        <f t="shared" si="35"/>
        <v/>
      </c>
      <c r="CF56" s="39" t="str">
        <f t="shared" si="35"/>
        <v/>
      </c>
      <c r="CG56" s="39" t="str">
        <f t="shared" si="35"/>
        <v/>
      </c>
      <c r="CH56" s="39" t="str">
        <f t="shared" si="34"/>
        <v/>
      </c>
      <c r="CI56" s="39" t="str">
        <f t="shared" si="34"/>
        <v/>
      </c>
      <c r="CJ56" s="39" t="str">
        <f t="shared" si="34"/>
        <v/>
      </c>
      <c r="CK56" s="39" t="str">
        <f t="shared" si="34"/>
        <v/>
      </c>
      <c r="CL56" s="39" t="str">
        <f t="shared" si="34"/>
        <v/>
      </c>
      <c r="CM56" s="41" t="str">
        <f t="shared" si="34"/>
        <v/>
      </c>
    </row>
    <row r="57" spans="2:91">
      <c r="B57" s="23" t="s">
        <v>153</v>
      </c>
      <c r="C57" s="9" t="s">
        <v>100</v>
      </c>
      <c r="D57" s="4" t="s">
        <v>81</v>
      </c>
      <c r="E57" s="10" t="s">
        <v>26</v>
      </c>
      <c r="F57" s="10" t="s">
        <v>27</v>
      </c>
      <c r="G57" s="5" t="s">
        <v>29</v>
      </c>
      <c r="H57" s="5">
        <v>100</v>
      </c>
      <c r="I57" s="8">
        <v>612</v>
      </c>
      <c r="J57" s="8"/>
      <c r="K57" s="8"/>
      <c r="L57" s="9"/>
      <c r="M57" s="8"/>
      <c r="N57" s="8"/>
      <c r="O57" s="8">
        <v>1968</v>
      </c>
      <c r="P57" s="9">
        <v>50</v>
      </c>
      <c r="Q57" s="11">
        <f t="shared" si="2"/>
        <v>0.1</v>
      </c>
      <c r="R57" s="11">
        <f t="shared" si="3"/>
        <v>0.1</v>
      </c>
      <c r="S57" s="9">
        <f t="shared" si="4"/>
        <v>5</v>
      </c>
      <c r="T57" s="12">
        <v>19000</v>
      </c>
      <c r="U57" s="12">
        <f t="shared" si="5"/>
        <v>11628000</v>
      </c>
      <c r="V57" s="12">
        <f t="shared" si="6"/>
        <v>1162800</v>
      </c>
      <c r="W57" s="12">
        <f t="shared" si="7"/>
        <v>232560</v>
      </c>
      <c r="X57" s="24">
        <f t="shared" si="8"/>
        <v>23256</v>
      </c>
      <c r="Z57" s="31">
        <f t="shared" si="9"/>
        <v>2018</v>
      </c>
      <c r="AA57" s="32">
        <f t="shared" si="10"/>
        <v>2068</v>
      </c>
      <c r="AB57" s="9">
        <f t="shared" si="11"/>
        <v>2118</v>
      </c>
      <c r="AC57" s="9">
        <f t="shared" si="12"/>
        <v>2168</v>
      </c>
      <c r="AD57" s="9">
        <f t="shared" si="13"/>
        <v>2218</v>
      </c>
      <c r="AE57" s="9">
        <f t="shared" si="14"/>
        <v>2268</v>
      </c>
      <c r="AF57" s="9">
        <f t="shared" si="15"/>
        <v>2318</v>
      </c>
      <c r="AG57" s="9">
        <f t="shared" si="16"/>
        <v>2368</v>
      </c>
      <c r="AH57" s="9">
        <f t="shared" si="17"/>
        <v>2418</v>
      </c>
      <c r="AI57" s="9">
        <f t="shared" si="18"/>
        <v>2468</v>
      </c>
      <c r="AJ57" s="9">
        <f t="shared" si="19"/>
        <v>2518</v>
      </c>
      <c r="AK57" s="33">
        <f t="shared" si="20"/>
        <v>2568</v>
      </c>
      <c r="AM57" s="40" t="str">
        <f t="shared" si="33"/>
        <v/>
      </c>
      <c r="AN57" s="39" t="str">
        <f t="shared" si="33"/>
        <v/>
      </c>
      <c r="AO57" s="39" t="str">
        <f t="shared" si="33"/>
        <v/>
      </c>
      <c r="AP57" s="39" t="str">
        <f t="shared" si="33"/>
        <v/>
      </c>
      <c r="AQ57" s="39" t="str">
        <f t="shared" si="33"/>
        <v/>
      </c>
      <c r="AR57" s="39">
        <f t="shared" si="33"/>
        <v>11628000</v>
      </c>
      <c r="AS57" s="39" t="str">
        <f t="shared" si="33"/>
        <v/>
      </c>
      <c r="AT57" s="39" t="str">
        <f t="shared" si="33"/>
        <v/>
      </c>
      <c r="AU57" s="39" t="str">
        <f t="shared" si="33"/>
        <v/>
      </c>
      <c r="AV57" s="39" t="str">
        <f t="shared" si="33"/>
        <v/>
      </c>
      <c r="AW57" s="39" t="str">
        <f t="shared" si="33"/>
        <v/>
      </c>
      <c r="AX57" s="39" t="str">
        <f t="shared" si="33"/>
        <v/>
      </c>
      <c r="AY57" s="39" t="str">
        <f t="shared" si="33"/>
        <v/>
      </c>
      <c r="AZ57" s="39" t="str">
        <f t="shared" si="33"/>
        <v/>
      </c>
      <c r="BA57" s="39" t="str">
        <f t="shared" si="33"/>
        <v/>
      </c>
      <c r="BB57" s="39" t="str">
        <f t="shared" si="33"/>
        <v/>
      </c>
      <c r="BC57" s="39" t="str">
        <f t="shared" si="32"/>
        <v/>
      </c>
      <c r="BD57" s="39" t="str">
        <f t="shared" si="32"/>
        <v/>
      </c>
      <c r="BE57" s="39" t="str">
        <f t="shared" si="32"/>
        <v/>
      </c>
      <c r="BF57" s="39" t="str">
        <f t="shared" si="32"/>
        <v/>
      </c>
      <c r="BG57" s="39" t="str">
        <f t="shared" si="32"/>
        <v/>
      </c>
      <c r="BH57" s="39" t="str">
        <f t="shared" si="32"/>
        <v/>
      </c>
      <c r="BI57" s="39" t="str">
        <f t="shared" si="32"/>
        <v/>
      </c>
      <c r="BJ57" s="39" t="str">
        <f t="shared" si="32"/>
        <v/>
      </c>
      <c r="BK57" s="39" t="str">
        <f t="shared" si="32"/>
        <v/>
      </c>
      <c r="BL57" s="39" t="str">
        <f t="shared" si="32"/>
        <v/>
      </c>
      <c r="BM57" s="39" t="str">
        <f t="shared" si="32"/>
        <v/>
      </c>
      <c r="BN57" s="39" t="str">
        <f t="shared" si="32"/>
        <v/>
      </c>
      <c r="BO57" s="39" t="str">
        <f t="shared" si="32"/>
        <v/>
      </c>
      <c r="BP57" s="39" t="str">
        <f t="shared" si="32"/>
        <v/>
      </c>
      <c r="BQ57" s="39" t="str">
        <f t="shared" si="32"/>
        <v/>
      </c>
      <c r="BR57" s="39" t="str">
        <f t="shared" si="35"/>
        <v/>
      </c>
      <c r="BS57" s="39" t="str">
        <f t="shared" si="35"/>
        <v/>
      </c>
      <c r="BT57" s="39" t="str">
        <f t="shared" si="35"/>
        <v/>
      </c>
      <c r="BU57" s="39" t="str">
        <f t="shared" si="35"/>
        <v/>
      </c>
      <c r="BV57" s="39" t="str">
        <f t="shared" si="35"/>
        <v/>
      </c>
      <c r="BW57" s="39" t="str">
        <f t="shared" si="35"/>
        <v/>
      </c>
      <c r="BX57" s="39" t="str">
        <f t="shared" si="35"/>
        <v/>
      </c>
      <c r="BY57" s="39" t="str">
        <f t="shared" si="35"/>
        <v/>
      </c>
      <c r="BZ57" s="39" t="str">
        <f t="shared" si="35"/>
        <v/>
      </c>
      <c r="CA57" s="39" t="str">
        <f t="shared" si="35"/>
        <v/>
      </c>
      <c r="CB57" s="39" t="str">
        <f t="shared" si="35"/>
        <v/>
      </c>
      <c r="CC57" s="39" t="str">
        <f t="shared" si="35"/>
        <v/>
      </c>
      <c r="CD57" s="39" t="str">
        <f t="shared" si="35"/>
        <v/>
      </c>
      <c r="CE57" s="39" t="str">
        <f t="shared" si="35"/>
        <v/>
      </c>
      <c r="CF57" s="39" t="str">
        <f t="shared" si="35"/>
        <v/>
      </c>
      <c r="CG57" s="39" t="str">
        <f t="shared" si="35"/>
        <v/>
      </c>
      <c r="CH57" s="39" t="str">
        <f t="shared" si="34"/>
        <v/>
      </c>
      <c r="CI57" s="39" t="str">
        <f t="shared" si="34"/>
        <v/>
      </c>
      <c r="CJ57" s="39" t="str">
        <f t="shared" si="34"/>
        <v/>
      </c>
      <c r="CK57" s="39" t="str">
        <f t="shared" si="34"/>
        <v/>
      </c>
      <c r="CL57" s="39" t="str">
        <f t="shared" si="34"/>
        <v/>
      </c>
      <c r="CM57" s="41" t="str">
        <f t="shared" si="34"/>
        <v/>
      </c>
    </row>
    <row r="58" spans="2:91">
      <c r="B58" s="23" t="s">
        <v>154</v>
      </c>
      <c r="C58" s="9" t="s">
        <v>100</v>
      </c>
      <c r="D58" s="4" t="s">
        <v>82</v>
      </c>
      <c r="E58" s="10" t="s">
        <v>26</v>
      </c>
      <c r="F58" s="10" t="s">
        <v>27</v>
      </c>
      <c r="G58" s="5" t="s">
        <v>30</v>
      </c>
      <c r="H58" s="5">
        <v>80</v>
      </c>
      <c r="I58" s="8">
        <v>330</v>
      </c>
      <c r="J58" s="8"/>
      <c r="K58" s="9"/>
      <c r="L58" s="9"/>
      <c r="M58" s="8"/>
      <c r="N58" s="8"/>
      <c r="O58" s="8">
        <v>1970</v>
      </c>
      <c r="P58" s="9">
        <v>50</v>
      </c>
      <c r="Q58" s="11">
        <f t="shared" si="2"/>
        <v>0.14000000000000001</v>
      </c>
      <c r="R58" s="11">
        <f t="shared" si="3"/>
        <v>0.14000000000000001</v>
      </c>
      <c r="S58" s="9">
        <f t="shared" si="4"/>
        <v>7</v>
      </c>
      <c r="T58" s="12">
        <v>17000</v>
      </c>
      <c r="U58" s="12">
        <f t="shared" si="5"/>
        <v>5610000</v>
      </c>
      <c r="V58" s="12">
        <f t="shared" si="6"/>
        <v>785400.00000000012</v>
      </c>
      <c r="W58" s="12">
        <f t="shared" si="7"/>
        <v>112200</v>
      </c>
      <c r="X58" s="24">
        <f t="shared" si="8"/>
        <v>15708.000000000002</v>
      </c>
      <c r="Z58" s="31">
        <f t="shared" si="9"/>
        <v>2020</v>
      </c>
      <c r="AA58" s="32">
        <f t="shared" si="10"/>
        <v>2070</v>
      </c>
      <c r="AB58" s="9">
        <f t="shared" si="11"/>
        <v>2120</v>
      </c>
      <c r="AC58" s="9">
        <f t="shared" si="12"/>
        <v>2170</v>
      </c>
      <c r="AD58" s="9">
        <f t="shared" si="13"/>
        <v>2220</v>
      </c>
      <c r="AE58" s="9">
        <f t="shared" si="14"/>
        <v>2270</v>
      </c>
      <c r="AF58" s="9">
        <f t="shared" si="15"/>
        <v>2320</v>
      </c>
      <c r="AG58" s="9">
        <f t="shared" si="16"/>
        <v>2370</v>
      </c>
      <c r="AH58" s="9">
        <f t="shared" si="17"/>
        <v>2420</v>
      </c>
      <c r="AI58" s="9">
        <f t="shared" si="18"/>
        <v>2470</v>
      </c>
      <c r="AJ58" s="9">
        <f t="shared" si="19"/>
        <v>2520</v>
      </c>
      <c r="AK58" s="33">
        <f t="shared" si="20"/>
        <v>2570</v>
      </c>
      <c r="AM58" s="40" t="str">
        <f t="shared" si="33"/>
        <v/>
      </c>
      <c r="AN58" s="39" t="str">
        <f t="shared" si="33"/>
        <v/>
      </c>
      <c r="AO58" s="39" t="str">
        <f t="shared" si="33"/>
        <v/>
      </c>
      <c r="AP58" s="39" t="str">
        <f t="shared" si="33"/>
        <v/>
      </c>
      <c r="AQ58" s="39" t="str">
        <f t="shared" si="33"/>
        <v/>
      </c>
      <c r="AR58" s="39" t="str">
        <f t="shared" si="33"/>
        <v/>
      </c>
      <c r="AS58" s="39" t="str">
        <f t="shared" si="33"/>
        <v/>
      </c>
      <c r="AT58" s="39">
        <f t="shared" si="33"/>
        <v>5610000</v>
      </c>
      <c r="AU58" s="39" t="str">
        <f t="shared" si="33"/>
        <v/>
      </c>
      <c r="AV58" s="39" t="str">
        <f t="shared" si="33"/>
        <v/>
      </c>
      <c r="AW58" s="39" t="str">
        <f t="shared" si="33"/>
        <v/>
      </c>
      <c r="AX58" s="39" t="str">
        <f t="shared" si="33"/>
        <v/>
      </c>
      <c r="AY58" s="39" t="str">
        <f t="shared" si="33"/>
        <v/>
      </c>
      <c r="AZ58" s="39" t="str">
        <f t="shared" si="33"/>
        <v/>
      </c>
      <c r="BA58" s="39" t="str">
        <f t="shared" si="33"/>
        <v/>
      </c>
      <c r="BB58" s="39" t="str">
        <f t="shared" ref="BB58:BQ71" si="36">IF(ISERROR(HLOOKUP(BB$5,$Z58:$AK58,1,FALSE)),"",$U58)</f>
        <v/>
      </c>
      <c r="BC58" s="39" t="str">
        <f t="shared" si="36"/>
        <v/>
      </c>
      <c r="BD58" s="39" t="str">
        <f t="shared" si="36"/>
        <v/>
      </c>
      <c r="BE58" s="39" t="str">
        <f t="shared" si="36"/>
        <v/>
      </c>
      <c r="BF58" s="39" t="str">
        <f t="shared" si="36"/>
        <v/>
      </c>
      <c r="BG58" s="39" t="str">
        <f t="shared" si="36"/>
        <v/>
      </c>
      <c r="BH58" s="39" t="str">
        <f t="shared" si="36"/>
        <v/>
      </c>
      <c r="BI58" s="39" t="str">
        <f t="shared" si="36"/>
        <v/>
      </c>
      <c r="BJ58" s="39" t="str">
        <f t="shared" si="36"/>
        <v/>
      </c>
      <c r="BK58" s="39" t="str">
        <f t="shared" si="36"/>
        <v/>
      </c>
      <c r="BL58" s="39" t="str">
        <f t="shared" si="36"/>
        <v/>
      </c>
      <c r="BM58" s="39" t="str">
        <f t="shared" si="36"/>
        <v/>
      </c>
      <c r="BN58" s="39" t="str">
        <f t="shared" si="36"/>
        <v/>
      </c>
      <c r="BO58" s="39" t="str">
        <f t="shared" si="36"/>
        <v/>
      </c>
      <c r="BP58" s="39" t="str">
        <f t="shared" si="36"/>
        <v/>
      </c>
      <c r="BQ58" s="39" t="str">
        <f t="shared" si="36"/>
        <v/>
      </c>
      <c r="BR58" s="39" t="str">
        <f t="shared" si="35"/>
        <v/>
      </c>
      <c r="BS58" s="39" t="str">
        <f t="shared" si="35"/>
        <v/>
      </c>
      <c r="BT58" s="39" t="str">
        <f t="shared" si="35"/>
        <v/>
      </c>
      <c r="BU58" s="39" t="str">
        <f t="shared" si="35"/>
        <v/>
      </c>
      <c r="BV58" s="39" t="str">
        <f t="shared" si="35"/>
        <v/>
      </c>
      <c r="BW58" s="39" t="str">
        <f t="shared" si="35"/>
        <v/>
      </c>
      <c r="BX58" s="39" t="str">
        <f t="shared" si="35"/>
        <v/>
      </c>
      <c r="BY58" s="39" t="str">
        <f t="shared" si="35"/>
        <v/>
      </c>
      <c r="BZ58" s="39" t="str">
        <f t="shared" si="35"/>
        <v/>
      </c>
      <c r="CA58" s="39" t="str">
        <f t="shared" si="35"/>
        <v/>
      </c>
      <c r="CB58" s="39" t="str">
        <f t="shared" si="35"/>
        <v/>
      </c>
      <c r="CC58" s="39" t="str">
        <f t="shared" si="35"/>
        <v/>
      </c>
      <c r="CD58" s="39" t="str">
        <f t="shared" si="35"/>
        <v/>
      </c>
      <c r="CE58" s="39" t="str">
        <f t="shared" si="35"/>
        <v/>
      </c>
      <c r="CF58" s="39" t="str">
        <f t="shared" si="35"/>
        <v/>
      </c>
      <c r="CG58" s="39" t="str">
        <f t="shared" si="35"/>
        <v/>
      </c>
      <c r="CH58" s="39" t="str">
        <f t="shared" si="34"/>
        <v/>
      </c>
      <c r="CI58" s="39" t="str">
        <f t="shared" si="34"/>
        <v/>
      </c>
      <c r="CJ58" s="39" t="str">
        <f t="shared" si="34"/>
        <v/>
      </c>
      <c r="CK58" s="39" t="str">
        <f t="shared" si="34"/>
        <v/>
      </c>
      <c r="CL58" s="39" t="str">
        <f t="shared" si="34"/>
        <v/>
      </c>
      <c r="CM58" s="41" t="str">
        <f t="shared" si="34"/>
        <v/>
      </c>
    </row>
    <row r="59" spans="2:91">
      <c r="B59" s="23" t="s">
        <v>155</v>
      </c>
      <c r="C59" s="9" t="s">
        <v>100</v>
      </c>
      <c r="D59" s="4" t="s">
        <v>83</v>
      </c>
      <c r="E59" s="10" t="s">
        <v>26</v>
      </c>
      <c r="F59" s="10" t="s">
        <v>27</v>
      </c>
      <c r="G59" s="5" t="s">
        <v>29</v>
      </c>
      <c r="H59" s="5">
        <v>100</v>
      </c>
      <c r="I59" s="8">
        <v>260</v>
      </c>
      <c r="J59" s="8"/>
      <c r="K59" s="8"/>
      <c r="L59" s="9"/>
      <c r="M59" s="8"/>
      <c r="N59" s="8"/>
      <c r="O59" s="8">
        <v>1970</v>
      </c>
      <c r="P59" s="9">
        <v>50</v>
      </c>
      <c r="Q59" s="11">
        <f t="shared" si="2"/>
        <v>0.14000000000000001</v>
      </c>
      <c r="R59" s="11">
        <f t="shared" si="3"/>
        <v>0.14000000000000001</v>
      </c>
      <c r="S59" s="9">
        <f t="shared" si="4"/>
        <v>7</v>
      </c>
      <c r="T59" s="12">
        <v>19000</v>
      </c>
      <c r="U59" s="12">
        <f t="shared" si="5"/>
        <v>4940000</v>
      </c>
      <c r="V59" s="12">
        <f t="shared" si="6"/>
        <v>691600.00000000012</v>
      </c>
      <c r="W59" s="12">
        <f t="shared" si="7"/>
        <v>98800</v>
      </c>
      <c r="X59" s="24">
        <f t="shared" si="8"/>
        <v>13832.000000000002</v>
      </c>
      <c r="Z59" s="31">
        <f t="shared" si="9"/>
        <v>2020</v>
      </c>
      <c r="AA59" s="32">
        <f t="shared" si="10"/>
        <v>2070</v>
      </c>
      <c r="AB59" s="9">
        <f t="shared" si="11"/>
        <v>2120</v>
      </c>
      <c r="AC59" s="9">
        <f t="shared" si="12"/>
        <v>2170</v>
      </c>
      <c r="AD59" s="9">
        <f t="shared" si="13"/>
        <v>2220</v>
      </c>
      <c r="AE59" s="9">
        <f t="shared" si="14"/>
        <v>2270</v>
      </c>
      <c r="AF59" s="9">
        <f t="shared" si="15"/>
        <v>2320</v>
      </c>
      <c r="AG59" s="9">
        <f t="shared" si="16"/>
        <v>2370</v>
      </c>
      <c r="AH59" s="9">
        <f t="shared" si="17"/>
        <v>2420</v>
      </c>
      <c r="AI59" s="9">
        <f t="shared" si="18"/>
        <v>2470</v>
      </c>
      <c r="AJ59" s="9">
        <f t="shared" si="19"/>
        <v>2520</v>
      </c>
      <c r="AK59" s="33">
        <f t="shared" si="20"/>
        <v>2570</v>
      </c>
      <c r="AM59" s="40" t="str">
        <f t="shared" ref="AM59:BB71" si="37">IF(ISERROR(HLOOKUP(AM$5,$Z59:$AK59,1,FALSE)),"",$U59)</f>
        <v/>
      </c>
      <c r="AN59" s="39" t="str">
        <f t="shared" si="37"/>
        <v/>
      </c>
      <c r="AO59" s="39" t="str">
        <f t="shared" si="37"/>
        <v/>
      </c>
      <c r="AP59" s="39" t="str">
        <f t="shared" si="37"/>
        <v/>
      </c>
      <c r="AQ59" s="39" t="str">
        <f t="shared" si="37"/>
        <v/>
      </c>
      <c r="AR59" s="39" t="str">
        <f t="shared" si="37"/>
        <v/>
      </c>
      <c r="AS59" s="39" t="str">
        <f t="shared" si="37"/>
        <v/>
      </c>
      <c r="AT59" s="39">
        <f t="shared" si="37"/>
        <v>4940000</v>
      </c>
      <c r="AU59" s="39" t="str">
        <f t="shared" si="37"/>
        <v/>
      </c>
      <c r="AV59" s="39" t="str">
        <f t="shared" si="37"/>
        <v/>
      </c>
      <c r="AW59" s="39" t="str">
        <f t="shared" si="37"/>
        <v/>
      </c>
      <c r="AX59" s="39" t="str">
        <f t="shared" si="37"/>
        <v/>
      </c>
      <c r="AY59" s="39" t="str">
        <f t="shared" si="37"/>
        <v/>
      </c>
      <c r="AZ59" s="39" t="str">
        <f t="shared" si="37"/>
        <v/>
      </c>
      <c r="BA59" s="39" t="str">
        <f t="shared" si="37"/>
        <v/>
      </c>
      <c r="BB59" s="39" t="str">
        <f t="shared" si="37"/>
        <v/>
      </c>
      <c r="BC59" s="39" t="str">
        <f t="shared" si="36"/>
        <v/>
      </c>
      <c r="BD59" s="39" t="str">
        <f t="shared" si="36"/>
        <v/>
      </c>
      <c r="BE59" s="39" t="str">
        <f t="shared" si="36"/>
        <v/>
      </c>
      <c r="BF59" s="39" t="str">
        <f t="shared" si="36"/>
        <v/>
      </c>
      <c r="BG59" s="39" t="str">
        <f t="shared" si="36"/>
        <v/>
      </c>
      <c r="BH59" s="39" t="str">
        <f t="shared" si="36"/>
        <v/>
      </c>
      <c r="BI59" s="39" t="str">
        <f t="shared" si="36"/>
        <v/>
      </c>
      <c r="BJ59" s="39" t="str">
        <f t="shared" si="36"/>
        <v/>
      </c>
      <c r="BK59" s="39" t="str">
        <f t="shared" si="36"/>
        <v/>
      </c>
      <c r="BL59" s="39" t="str">
        <f t="shared" si="36"/>
        <v/>
      </c>
      <c r="BM59" s="39" t="str">
        <f t="shared" si="36"/>
        <v/>
      </c>
      <c r="BN59" s="39" t="str">
        <f t="shared" si="36"/>
        <v/>
      </c>
      <c r="BO59" s="39" t="str">
        <f t="shared" si="36"/>
        <v/>
      </c>
      <c r="BP59" s="39" t="str">
        <f t="shared" si="36"/>
        <v/>
      </c>
      <c r="BQ59" s="39" t="str">
        <f t="shared" si="36"/>
        <v/>
      </c>
      <c r="BR59" s="39" t="str">
        <f t="shared" si="35"/>
        <v/>
      </c>
      <c r="BS59" s="39" t="str">
        <f t="shared" si="35"/>
        <v/>
      </c>
      <c r="BT59" s="39" t="str">
        <f t="shared" si="35"/>
        <v/>
      </c>
      <c r="BU59" s="39" t="str">
        <f t="shared" si="35"/>
        <v/>
      </c>
      <c r="BV59" s="39" t="str">
        <f t="shared" si="35"/>
        <v/>
      </c>
      <c r="BW59" s="39" t="str">
        <f t="shared" si="35"/>
        <v/>
      </c>
      <c r="BX59" s="39" t="str">
        <f t="shared" si="35"/>
        <v/>
      </c>
      <c r="BY59" s="39" t="str">
        <f t="shared" si="35"/>
        <v/>
      </c>
      <c r="BZ59" s="39" t="str">
        <f t="shared" si="35"/>
        <v/>
      </c>
      <c r="CA59" s="39" t="str">
        <f t="shared" si="35"/>
        <v/>
      </c>
      <c r="CB59" s="39" t="str">
        <f t="shared" si="35"/>
        <v/>
      </c>
      <c r="CC59" s="39" t="str">
        <f t="shared" si="35"/>
        <v/>
      </c>
      <c r="CD59" s="39" t="str">
        <f t="shared" si="35"/>
        <v/>
      </c>
      <c r="CE59" s="39" t="str">
        <f t="shared" si="35"/>
        <v/>
      </c>
      <c r="CF59" s="39" t="str">
        <f t="shared" si="35"/>
        <v/>
      </c>
      <c r="CG59" s="39" t="str">
        <f t="shared" si="35"/>
        <v/>
      </c>
      <c r="CH59" s="39" t="str">
        <f t="shared" si="34"/>
        <v/>
      </c>
      <c r="CI59" s="39" t="str">
        <f t="shared" si="34"/>
        <v/>
      </c>
      <c r="CJ59" s="39" t="str">
        <f t="shared" si="34"/>
        <v/>
      </c>
      <c r="CK59" s="39" t="str">
        <f t="shared" si="34"/>
        <v/>
      </c>
      <c r="CL59" s="39" t="str">
        <f t="shared" si="34"/>
        <v/>
      </c>
      <c r="CM59" s="41" t="str">
        <f t="shared" si="34"/>
        <v/>
      </c>
    </row>
    <row r="60" spans="2:91">
      <c r="B60" s="23" t="s">
        <v>156</v>
      </c>
      <c r="C60" s="9" t="s">
        <v>100</v>
      </c>
      <c r="D60" s="4" t="s">
        <v>84</v>
      </c>
      <c r="E60" s="10" t="s">
        <v>26</v>
      </c>
      <c r="F60" s="10" t="s">
        <v>27</v>
      </c>
      <c r="G60" s="5" t="s">
        <v>29</v>
      </c>
      <c r="H60" s="5">
        <v>100</v>
      </c>
      <c r="I60" s="8">
        <v>362</v>
      </c>
      <c r="J60" s="8"/>
      <c r="K60" s="8"/>
      <c r="L60" s="9"/>
      <c r="M60" s="8"/>
      <c r="N60" s="8"/>
      <c r="O60" s="8">
        <v>1967</v>
      </c>
      <c r="P60" s="9">
        <v>50</v>
      </c>
      <c r="Q60" s="11">
        <f t="shared" si="2"/>
        <v>0.08</v>
      </c>
      <c r="R60" s="11">
        <f t="shared" si="3"/>
        <v>0.08</v>
      </c>
      <c r="S60" s="9">
        <f t="shared" si="4"/>
        <v>4</v>
      </c>
      <c r="T60" s="12">
        <v>19000</v>
      </c>
      <c r="U60" s="12">
        <f t="shared" si="5"/>
        <v>6878000</v>
      </c>
      <c r="V60" s="12">
        <f t="shared" si="6"/>
        <v>550240</v>
      </c>
      <c r="W60" s="12">
        <f t="shared" si="7"/>
        <v>137560</v>
      </c>
      <c r="X60" s="24">
        <f t="shared" si="8"/>
        <v>11004.8</v>
      </c>
      <c r="Z60" s="31">
        <f t="shared" si="9"/>
        <v>2017</v>
      </c>
      <c r="AA60" s="32">
        <f t="shared" si="10"/>
        <v>2067</v>
      </c>
      <c r="AB60" s="9">
        <f t="shared" si="11"/>
        <v>2117</v>
      </c>
      <c r="AC60" s="9">
        <f t="shared" si="12"/>
        <v>2167</v>
      </c>
      <c r="AD60" s="9">
        <f t="shared" si="13"/>
        <v>2217</v>
      </c>
      <c r="AE60" s="9">
        <f t="shared" si="14"/>
        <v>2267</v>
      </c>
      <c r="AF60" s="9">
        <f t="shared" si="15"/>
        <v>2317</v>
      </c>
      <c r="AG60" s="9">
        <f t="shared" si="16"/>
        <v>2367</v>
      </c>
      <c r="AH60" s="9">
        <f t="shared" si="17"/>
        <v>2417</v>
      </c>
      <c r="AI60" s="9">
        <f t="shared" si="18"/>
        <v>2467</v>
      </c>
      <c r="AJ60" s="9">
        <f t="shared" si="19"/>
        <v>2517</v>
      </c>
      <c r="AK60" s="33">
        <f t="shared" si="20"/>
        <v>2567</v>
      </c>
      <c r="AM60" s="40" t="str">
        <f t="shared" si="37"/>
        <v/>
      </c>
      <c r="AN60" s="39" t="str">
        <f t="shared" si="37"/>
        <v/>
      </c>
      <c r="AO60" s="39" t="str">
        <f t="shared" si="37"/>
        <v/>
      </c>
      <c r="AP60" s="39" t="str">
        <f t="shared" si="37"/>
        <v/>
      </c>
      <c r="AQ60" s="39">
        <f t="shared" si="37"/>
        <v>6878000</v>
      </c>
      <c r="AR60" s="39" t="str">
        <f t="shared" si="37"/>
        <v/>
      </c>
      <c r="AS60" s="39" t="str">
        <f t="shared" si="37"/>
        <v/>
      </c>
      <c r="AT60" s="39" t="str">
        <f t="shared" si="37"/>
        <v/>
      </c>
      <c r="AU60" s="39" t="str">
        <f t="shared" si="37"/>
        <v/>
      </c>
      <c r="AV60" s="39" t="str">
        <f t="shared" si="37"/>
        <v/>
      </c>
      <c r="AW60" s="39" t="str">
        <f t="shared" si="37"/>
        <v/>
      </c>
      <c r="AX60" s="39" t="str">
        <f t="shared" si="37"/>
        <v/>
      </c>
      <c r="AY60" s="39" t="str">
        <f t="shared" si="37"/>
        <v/>
      </c>
      <c r="AZ60" s="39" t="str">
        <f t="shared" si="37"/>
        <v/>
      </c>
      <c r="BA60" s="39" t="str">
        <f t="shared" si="37"/>
        <v/>
      </c>
      <c r="BB60" s="39" t="str">
        <f t="shared" si="37"/>
        <v/>
      </c>
      <c r="BC60" s="39" t="str">
        <f t="shared" si="36"/>
        <v/>
      </c>
      <c r="BD60" s="39" t="str">
        <f t="shared" si="36"/>
        <v/>
      </c>
      <c r="BE60" s="39" t="str">
        <f t="shared" si="36"/>
        <v/>
      </c>
      <c r="BF60" s="39" t="str">
        <f t="shared" si="36"/>
        <v/>
      </c>
      <c r="BG60" s="39" t="str">
        <f t="shared" si="36"/>
        <v/>
      </c>
      <c r="BH60" s="39" t="str">
        <f t="shared" si="36"/>
        <v/>
      </c>
      <c r="BI60" s="39" t="str">
        <f t="shared" si="36"/>
        <v/>
      </c>
      <c r="BJ60" s="39" t="str">
        <f t="shared" si="36"/>
        <v/>
      </c>
      <c r="BK60" s="39" t="str">
        <f t="shared" si="36"/>
        <v/>
      </c>
      <c r="BL60" s="39" t="str">
        <f t="shared" si="36"/>
        <v/>
      </c>
      <c r="BM60" s="39" t="str">
        <f t="shared" si="36"/>
        <v/>
      </c>
      <c r="BN60" s="39" t="str">
        <f t="shared" si="36"/>
        <v/>
      </c>
      <c r="BO60" s="39" t="str">
        <f t="shared" si="36"/>
        <v/>
      </c>
      <c r="BP60" s="39" t="str">
        <f t="shared" si="36"/>
        <v/>
      </c>
      <c r="BQ60" s="39" t="str">
        <f t="shared" si="36"/>
        <v/>
      </c>
      <c r="BR60" s="39" t="str">
        <f t="shared" si="35"/>
        <v/>
      </c>
      <c r="BS60" s="39" t="str">
        <f t="shared" si="35"/>
        <v/>
      </c>
      <c r="BT60" s="39" t="str">
        <f t="shared" si="35"/>
        <v/>
      </c>
      <c r="BU60" s="39" t="str">
        <f t="shared" si="35"/>
        <v/>
      </c>
      <c r="BV60" s="39" t="str">
        <f t="shared" si="35"/>
        <v/>
      </c>
      <c r="BW60" s="39" t="str">
        <f t="shared" si="35"/>
        <v/>
      </c>
      <c r="BX60" s="39" t="str">
        <f t="shared" si="35"/>
        <v/>
      </c>
      <c r="BY60" s="39" t="str">
        <f t="shared" si="35"/>
        <v/>
      </c>
      <c r="BZ60" s="39" t="str">
        <f t="shared" si="35"/>
        <v/>
      </c>
      <c r="CA60" s="39" t="str">
        <f t="shared" si="35"/>
        <v/>
      </c>
      <c r="CB60" s="39" t="str">
        <f t="shared" si="35"/>
        <v/>
      </c>
      <c r="CC60" s="39" t="str">
        <f t="shared" si="35"/>
        <v/>
      </c>
      <c r="CD60" s="39" t="str">
        <f t="shared" si="35"/>
        <v/>
      </c>
      <c r="CE60" s="39" t="str">
        <f t="shared" si="35"/>
        <v/>
      </c>
      <c r="CF60" s="39" t="str">
        <f t="shared" si="35"/>
        <v/>
      </c>
      <c r="CG60" s="39" t="str">
        <f t="shared" si="35"/>
        <v/>
      </c>
      <c r="CH60" s="39" t="str">
        <f t="shared" si="34"/>
        <v/>
      </c>
      <c r="CI60" s="39" t="str">
        <f t="shared" si="34"/>
        <v/>
      </c>
      <c r="CJ60" s="39" t="str">
        <f t="shared" si="34"/>
        <v/>
      </c>
      <c r="CK60" s="39" t="str">
        <f t="shared" si="34"/>
        <v/>
      </c>
      <c r="CL60" s="39" t="str">
        <f t="shared" si="34"/>
        <v/>
      </c>
      <c r="CM60" s="41" t="str">
        <f t="shared" si="34"/>
        <v/>
      </c>
    </row>
    <row r="61" spans="2:91">
      <c r="B61" s="23" t="s">
        <v>157</v>
      </c>
      <c r="C61" s="9" t="s">
        <v>100</v>
      </c>
      <c r="D61" s="4" t="s">
        <v>85</v>
      </c>
      <c r="E61" s="10" t="s">
        <v>26</v>
      </c>
      <c r="F61" s="10" t="s">
        <v>27</v>
      </c>
      <c r="G61" s="5" t="s">
        <v>29</v>
      </c>
      <c r="H61" s="5">
        <v>100</v>
      </c>
      <c r="I61" s="8">
        <v>276</v>
      </c>
      <c r="J61" s="8"/>
      <c r="K61" s="8"/>
      <c r="L61" s="9"/>
      <c r="M61" s="8"/>
      <c r="N61" s="8"/>
      <c r="O61" s="8">
        <v>1975</v>
      </c>
      <c r="P61" s="9">
        <v>50</v>
      </c>
      <c r="Q61" s="11">
        <f t="shared" si="2"/>
        <v>0.24</v>
      </c>
      <c r="R61" s="11">
        <f t="shared" si="3"/>
        <v>0.24</v>
      </c>
      <c r="S61" s="9">
        <f t="shared" si="4"/>
        <v>12</v>
      </c>
      <c r="T61" s="12">
        <v>19000</v>
      </c>
      <c r="U61" s="12">
        <f t="shared" si="5"/>
        <v>5244000</v>
      </c>
      <c r="V61" s="12">
        <f t="shared" si="6"/>
        <v>1258560</v>
      </c>
      <c r="W61" s="12">
        <f t="shared" si="7"/>
        <v>104880</v>
      </c>
      <c r="X61" s="24">
        <f t="shared" si="8"/>
        <v>25171.200000000001</v>
      </c>
      <c r="Z61" s="31">
        <f t="shared" si="9"/>
        <v>2025</v>
      </c>
      <c r="AA61" s="32">
        <f t="shared" si="10"/>
        <v>2075</v>
      </c>
      <c r="AB61" s="9">
        <f t="shared" si="11"/>
        <v>2125</v>
      </c>
      <c r="AC61" s="9">
        <f t="shared" si="12"/>
        <v>2175</v>
      </c>
      <c r="AD61" s="9">
        <f t="shared" si="13"/>
        <v>2225</v>
      </c>
      <c r="AE61" s="9">
        <f t="shared" si="14"/>
        <v>2275</v>
      </c>
      <c r="AF61" s="9">
        <f t="shared" si="15"/>
        <v>2325</v>
      </c>
      <c r="AG61" s="9">
        <f t="shared" si="16"/>
        <v>2375</v>
      </c>
      <c r="AH61" s="9">
        <f t="shared" si="17"/>
        <v>2425</v>
      </c>
      <c r="AI61" s="9">
        <f t="shared" si="18"/>
        <v>2475</v>
      </c>
      <c r="AJ61" s="9">
        <f t="shared" si="19"/>
        <v>2525</v>
      </c>
      <c r="AK61" s="33">
        <f t="shared" si="20"/>
        <v>2575</v>
      </c>
      <c r="AM61" s="40" t="str">
        <f t="shared" si="37"/>
        <v/>
      </c>
      <c r="AN61" s="39" t="str">
        <f t="shared" si="37"/>
        <v/>
      </c>
      <c r="AO61" s="39" t="str">
        <f t="shared" si="37"/>
        <v/>
      </c>
      <c r="AP61" s="39" t="str">
        <f t="shared" si="37"/>
        <v/>
      </c>
      <c r="AQ61" s="39" t="str">
        <f t="shared" si="37"/>
        <v/>
      </c>
      <c r="AR61" s="39" t="str">
        <f t="shared" si="37"/>
        <v/>
      </c>
      <c r="AS61" s="39" t="str">
        <f t="shared" si="37"/>
        <v/>
      </c>
      <c r="AT61" s="39" t="str">
        <f t="shared" si="37"/>
        <v/>
      </c>
      <c r="AU61" s="39" t="str">
        <f t="shared" si="37"/>
        <v/>
      </c>
      <c r="AV61" s="39" t="str">
        <f t="shared" si="37"/>
        <v/>
      </c>
      <c r="AW61" s="39" t="str">
        <f t="shared" si="37"/>
        <v/>
      </c>
      <c r="AX61" s="39" t="str">
        <f t="shared" si="37"/>
        <v/>
      </c>
      <c r="AY61" s="39">
        <f t="shared" si="37"/>
        <v>5244000</v>
      </c>
      <c r="AZ61" s="39" t="str">
        <f t="shared" si="37"/>
        <v/>
      </c>
      <c r="BA61" s="39" t="str">
        <f t="shared" si="37"/>
        <v/>
      </c>
      <c r="BB61" s="39" t="str">
        <f t="shared" si="37"/>
        <v/>
      </c>
      <c r="BC61" s="39" t="str">
        <f t="shared" si="36"/>
        <v/>
      </c>
      <c r="BD61" s="39" t="str">
        <f t="shared" si="36"/>
        <v/>
      </c>
      <c r="BE61" s="39" t="str">
        <f t="shared" si="36"/>
        <v/>
      </c>
      <c r="BF61" s="39" t="str">
        <f t="shared" si="36"/>
        <v/>
      </c>
      <c r="BG61" s="39" t="str">
        <f t="shared" si="36"/>
        <v/>
      </c>
      <c r="BH61" s="39" t="str">
        <f t="shared" si="36"/>
        <v/>
      </c>
      <c r="BI61" s="39" t="str">
        <f t="shared" si="36"/>
        <v/>
      </c>
      <c r="BJ61" s="39" t="str">
        <f t="shared" si="36"/>
        <v/>
      </c>
      <c r="BK61" s="39" t="str">
        <f t="shared" si="36"/>
        <v/>
      </c>
      <c r="BL61" s="39" t="str">
        <f t="shared" si="36"/>
        <v/>
      </c>
      <c r="BM61" s="39" t="str">
        <f t="shared" si="36"/>
        <v/>
      </c>
      <c r="BN61" s="39" t="str">
        <f t="shared" si="36"/>
        <v/>
      </c>
      <c r="BO61" s="39" t="str">
        <f t="shared" si="36"/>
        <v/>
      </c>
      <c r="BP61" s="39" t="str">
        <f t="shared" si="36"/>
        <v/>
      </c>
      <c r="BQ61" s="39" t="str">
        <f t="shared" si="36"/>
        <v/>
      </c>
      <c r="BR61" s="39" t="str">
        <f t="shared" si="35"/>
        <v/>
      </c>
      <c r="BS61" s="39" t="str">
        <f t="shared" si="35"/>
        <v/>
      </c>
      <c r="BT61" s="39" t="str">
        <f t="shared" si="35"/>
        <v/>
      </c>
      <c r="BU61" s="39" t="str">
        <f t="shared" si="35"/>
        <v/>
      </c>
      <c r="BV61" s="39" t="str">
        <f t="shared" si="35"/>
        <v/>
      </c>
      <c r="BW61" s="39" t="str">
        <f t="shared" si="35"/>
        <v/>
      </c>
      <c r="BX61" s="39" t="str">
        <f t="shared" si="35"/>
        <v/>
      </c>
      <c r="BY61" s="39" t="str">
        <f t="shared" si="35"/>
        <v/>
      </c>
      <c r="BZ61" s="39" t="str">
        <f t="shared" si="35"/>
        <v/>
      </c>
      <c r="CA61" s="39" t="str">
        <f t="shared" si="35"/>
        <v/>
      </c>
      <c r="CB61" s="39" t="str">
        <f t="shared" si="35"/>
        <v/>
      </c>
      <c r="CC61" s="39" t="str">
        <f t="shared" si="35"/>
        <v/>
      </c>
      <c r="CD61" s="39" t="str">
        <f t="shared" si="35"/>
        <v/>
      </c>
      <c r="CE61" s="39" t="str">
        <f t="shared" si="35"/>
        <v/>
      </c>
      <c r="CF61" s="39" t="str">
        <f t="shared" si="35"/>
        <v/>
      </c>
      <c r="CG61" s="39" t="str">
        <f t="shared" ref="CG61:CM71" si="38">IF(ISERROR(HLOOKUP(CG$5,$Z61:$AK61,1,FALSE)),"",$U61)</f>
        <v/>
      </c>
      <c r="CH61" s="39" t="str">
        <f t="shared" si="38"/>
        <v/>
      </c>
      <c r="CI61" s="39" t="str">
        <f t="shared" si="38"/>
        <v/>
      </c>
      <c r="CJ61" s="39" t="str">
        <f t="shared" si="38"/>
        <v/>
      </c>
      <c r="CK61" s="39" t="str">
        <f t="shared" si="38"/>
        <v/>
      </c>
      <c r="CL61" s="39" t="str">
        <f t="shared" si="38"/>
        <v/>
      </c>
      <c r="CM61" s="41" t="str">
        <f t="shared" si="38"/>
        <v/>
      </c>
    </row>
    <row r="62" spans="2:91">
      <c r="B62" s="23" t="s">
        <v>158</v>
      </c>
      <c r="C62" s="9" t="s">
        <v>100</v>
      </c>
      <c r="D62" s="4" t="s">
        <v>86</v>
      </c>
      <c r="E62" s="10" t="s">
        <v>26</v>
      </c>
      <c r="F62" s="10" t="s">
        <v>27</v>
      </c>
      <c r="G62" s="10" t="s">
        <v>28</v>
      </c>
      <c r="H62" s="5">
        <v>100</v>
      </c>
      <c r="I62" s="8">
        <v>286</v>
      </c>
      <c r="J62" s="8"/>
      <c r="K62" s="8"/>
      <c r="L62" s="9"/>
      <c r="M62" s="8"/>
      <c r="N62" s="8"/>
      <c r="O62" s="8">
        <v>1982</v>
      </c>
      <c r="P62" s="9">
        <v>50</v>
      </c>
      <c r="Q62" s="11">
        <f t="shared" si="2"/>
        <v>0.38</v>
      </c>
      <c r="R62" s="11">
        <f t="shared" si="3"/>
        <v>0.38</v>
      </c>
      <c r="S62" s="9">
        <f t="shared" si="4"/>
        <v>19</v>
      </c>
      <c r="T62" s="12">
        <v>19000</v>
      </c>
      <c r="U62" s="12">
        <f t="shared" si="5"/>
        <v>5434000</v>
      </c>
      <c r="V62" s="12">
        <f t="shared" si="6"/>
        <v>2064920</v>
      </c>
      <c r="W62" s="12">
        <f t="shared" si="7"/>
        <v>108680</v>
      </c>
      <c r="X62" s="24">
        <f t="shared" si="8"/>
        <v>41298.400000000001</v>
      </c>
      <c r="Z62" s="31">
        <f t="shared" si="9"/>
        <v>2032</v>
      </c>
      <c r="AA62" s="32">
        <f t="shared" si="10"/>
        <v>2082</v>
      </c>
      <c r="AB62" s="9">
        <f t="shared" si="11"/>
        <v>2132</v>
      </c>
      <c r="AC62" s="9">
        <f t="shared" si="12"/>
        <v>2182</v>
      </c>
      <c r="AD62" s="9">
        <f t="shared" si="13"/>
        <v>2232</v>
      </c>
      <c r="AE62" s="9">
        <f t="shared" si="14"/>
        <v>2282</v>
      </c>
      <c r="AF62" s="9">
        <f t="shared" si="15"/>
        <v>2332</v>
      </c>
      <c r="AG62" s="9">
        <f t="shared" si="16"/>
        <v>2382</v>
      </c>
      <c r="AH62" s="9">
        <f t="shared" si="17"/>
        <v>2432</v>
      </c>
      <c r="AI62" s="9">
        <f t="shared" si="18"/>
        <v>2482</v>
      </c>
      <c r="AJ62" s="9">
        <f t="shared" si="19"/>
        <v>2532</v>
      </c>
      <c r="AK62" s="33">
        <f t="shared" si="20"/>
        <v>2582</v>
      </c>
      <c r="AM62" s="40" t="str">
        <f t="shared" si="37"/>
        <v/>
      </c>
      <c r="AN62" s="39" t="str">
        <f t="shared" si="37"/>
        <v/>
      </c>
      <c r="AO62" s="39" t="str">
        <f t="shared" si="37"/>
        <v/>
      </c>
      <c r="AP62" s="39" t="str">
        <f t="shared" si="37"/>
        <v/>
      </c>
      <c r="AQ62" s="39" t="str">
        <f t="shared" si="37"/>
        <v/>
      </c>
      <c r="AR62" s="39" t="str">
        <f t="shared" si="37"/>
        <v/>
      </c>
      <c r="AS62" s="39" t="str">
        <f t="shared" si="37"/>
        <v/>
      </c>
      <c r="AT62" s="39" t="str">
        <f t="shared" si="37"/>
        <v/>
      </c>
      <c r="AU62" s="39" t="str">
        <f t="shared" si="37"/>
        <v/>
      </c>
      <c r="AV62" s="39" t="str">
        <f t="shared" si="37"/>
        <v/>
      </c>
      <c r="AW62" s="39" t="str">
        <f t="shared" si="37"/>
        <v/>
      </c>
      <c r="AX62" s="39" t="str">
        <f t="shared" si="37"/>
        <v/>
      </c>
      <c r="AY62" s="39" t="str">
        <f t="shared" si="37"/>
        <v/>
      </c>
      <c r="AZ62" s="39" t="str">
        <f t="shared" si="37"/>
        <v/>
      </c>
      <c r="BA62" s="39" t="str">
        <f t="shared" si="37"/>
        <v/>
      </c>
      <c r="BB62" s="39" t="str">
        <f t="shared" si="37"/>
        <v/>
      </c>
      <c r="BC62" s="39" t="str">
        <f t="shared" si="36"/>
        <v/>
      </c>
      <c r="BD62" s="39" t="str">
        <f t="shared" si="36"/>
        <v/>
      </c>
      <c r="BE62" s="39" t="str">
        <f t="shared" si="36"/>
        <v/>
      </c>
      <c r="BF62" s="39">
        <f t="shared" si="36"/>
        <v>5434000</v>
      </c>
      <c r="BG62" s="39" t="str">
        <f t="shared" si="36"/>
        <v/>
      </c>
      <c r="BH62" s="39" t="str">
        <f t="shared" si="36"/>
        <v/>
      </c>
      <c r="BI62" s="39" t="str">
        <f t="shared" si="36"/>
        <v/>
      </c>
      <c r="BJ62" s="39" t="str">
        <f t="shared" si="36"/>
        <v/>
      </c>
      <c r="BK62" s="39" t="str">
        <f t="shared" si="36"/>
        <v/>
      </c>
      <c r="BL62" s="39" t="str">
        <f t="shared" si="36"/>
        <v/>
      </c>
      <c r="BM62" s="39" t="str">
        <f t="shared" si="36"/>
        <v/>
      </c>
      <c r="BN62" s="39" t="str">
        <f t="shared" si="36"/>
        <v/>
      </c>
      <c r="BO62" s="39" t="str">
        <f t="shared" si="36"/>
        <v/>
      </c>
      <c r="BP62" s="39" t="str">
        <f t="shared" si="36"/>
        <v/>
      </c>
      <c r="BQ62" s="39" t="str">
        <f t="shared" si="36"/>
        <v/>
      </c>
      <c r="BR62" s="39" t="str">
        <f t="shared" ref="BR62:CG71" si="39">IF(ISERROR(HLOOKUP(BR$5,$Z62:$AK62,1,FALSE)),"",$U62)</f>
        <v/>
      </c>
      <c r="BS62" s="39" t="str">
        <f t="shared" si="39"/>
        <v/>
      </c>
      <c r="BT62" s="39" t="str">
        <f t="shared" si="39"/>
        <v/>
      </c>
      <c r="BU62" s="39" t="str">
        <f t="shared" si="39"/>
        <v/>
      </c>
      <c r="BV62" s="39" t="str">
        <f t="shared" si="39"/>
        <v/>
      </c>
      <c r="BW62" s="39" t="str">
        <f t="shared" si="39"/>
        <v/>
      </c>
      <c r="BX62" s="39" t="str">
        <f t="shared" si="39"/>
        <v/>
      </c>
      <c r="BY62" s="39" t="str">
        <f t="shared" si="39"/>
        <v/>
      </c>
      <c r="BZ62" s="39" t="str">
        <f t="shared" si="39"/>
        <v/>
      </c>
      <c r="CA62" s="39" t="str">
        <f t="shared" si="39"/>
        <v/>
      </c>
      <c r="CB62" s="39" t="str">
        <f t="shared" si="39"/>
        <v/>
      </c>
      <c r="CC62" s="39" t="str">
        <f t="shared" si="39"/>
        <v/>
      </c>
      <c r="CD62" s="39" t="str">
        <f t="shared" si="39"/>
        <v/>
      </c>
      <c r="CE62" s="39" t="str">
        <f t="shared" si="39"/>
        <v/>
      </c>
      <c r="CF62" s="39" t="str">
        <f t="shared" si="39"/>
        <v/>
      </c>
      <c r="CG62" s="39" t="str">
        <f t="shared" si="39"/>
        <v/>
      </c>
      <c r="CH62" s="39" t="str">
        <f t="shared" si="38"/>
        <v/>
      </c>
      <c r="CI62" s="39" t="str">
        <f t="shared" si="38"/>
        <v/>
      </c>
      <c r="CJ62" s="39" t="str">
        <f t="shared" si="38"/>
        <v/>
      </c>
      <c r="CK62" s="39" t="str">
        <f t="shared" si="38"/>
        <v/>
      </c>
      <c r="CL62" s="39" t="str">
        <f t="shared" si="38"/>
        <v/>
      </c>
      <c r="CM62" s="41" t="str">
        <f t="shared" si="38"/>
        <v/>
      </c>
    </row>
    <row r="63" spans="2:91">
      <c r="B63" s="23" t="s">
        <v>159</v>
      </c>
      <c r="C63" s="9" t="s">
        <v>100</v>
      </c>
      <c r="D63" s="4" t="s">
        <v>87</v>
      </c>
      <c r="E63" s="10" t="s">
        <v>26</v>
      </c>
      <c r="F63" s="10" t="s">
        <v>27</v>
      </c>
      <c r="G63" s="10" t="s">
        <v>28</v>
      </c>
      <c r="H63" s="5">
        <v>100</v>
      </c>
      <c r="I63" s="8">
        <v>260</v>
      </c>
      <c r="J63" s="8"/>
      <c r="K63" s="8"/>
      <c r="L63" s="9"/>
      <c r="M63" s="8"/>
      <c r="N63" s="8"/>
      <c r="O63" s="8">
        <v>1980</v>
      </c>
      <c r="P63" s="9">
        <v>50</v>
      </c>
      <c r="Q63" s="11">
        <f t="shared" si="2"/>
        <v>0.34</v>
      </c>
      <c r="R63" s="11">
        <f t="shared" si="3"/>
        <v>0.34</v>
      </c>
      <c r="S63" s="9">
        <f t="shared" si="4"/>
        <v>17</v>
      </c>
      <c r="T63" s="12">
        <v>19000</v>
      </c>
      <c r="U63" s="12">
        <f t="shared" si="5"/>
        <v>4940000</v>
      </c>
      <c r="V63" s="12">
        <f t="shared" si="6"/>
        <v>1679600.0000000002</v>
      </c>
      <c r="W63" s="12">
        <f t="shared" si="7"/>
        <v>98800</v>
      </c>
      <c r="X63" s="24">
        <f t="shared" si="8"/>
        <v>33592.000000000007</v>
      </c>
      <c r="Z63" s="31">
        <f t="shared" si="9"/>
        <v>2030</v>
      </c>
      <c r="AA63" s="32">
        <f t="shared" si="10"/>
        <v>2080</v>
      </c>
      <c r="AB63" s="9">
        <f t="shared" si="11"/>
        <v>2130</v>
      </c>
      <c r="AC63" s="9">
        <f t="shared" si="12"/>
        <v>2180</v>
      </c>
      <c r="AD63" s="9">
        <f t="shared" si="13"/>
        <v>2230</v>
      </c>
      <c r="AE63" s="9">
        <f t="shared" si="14"/>
        <v>2280</v>
      </c>
      <c r="AF63" s="9">
        <f t="shared" si="15"/>
        <v>2330</v>
      </c>
      <c r="AG63" s="9">
        <f t="shared" si="16"/>
        <v>2380</v>
      </c>
      <c r="AH63" s="9">
        <f t="shared" si="17"/>
        <v>2430</v>
      </c>
      <c r="AI63" s="9">
        <f t="shared" si="18"/>
        <v>2480</v>
      </c>
      <c r="AJ63" s="9">
        <f t="shared" si="19"/>
        <v>2530</v>
      </c>
      <c r="AK63" s="33">
        <f t="shared" si="20"/>
        <v>2580</v>
      </c>
      <c r="AM63" s="40" t="str">
        <f t="shared" si="37"/>
        <v/>
      </c>
      <c r="AN63" s="39" t="str">
        <f t="shared" si="37"/>
        <v/>
      </c>
      <c r="AO63" s="39" t="str">
        <f t="shared" si="37"/>
        <v/>
      </c>
      <c r="AP63" s="39" t="str">
        <f t="shared" si="37"/>
        <v/>
      </c>
      <c r="AQ63" s="39" t="str">
        <f t="shared" si="37"/>
        <v/>
      </c>
      <c r="AR63" s="39" t="str">
        <f t="shared" si="37"/>
        <v/>
      </c>
      <c r="AS63" s="39" t="str">
        <f t="shared" si="37"/>
        <v/>
      </c>
      <c r="AT63" s="39" t="str">
        <f t="shared" si="37"/>
        <v/>
      </c>
      <c r="AU63" s="39" t="str">
        <f t="shared" si="37"/>
        <v/>
      </c>
      <c r="AV63" s="39" t="str">
        <f t="shared" si="37"/>
        <v/>
      </c>
      <c r="AW63" s="39" t="str">
        <f t="shared" si="37"/>
        <v/>
      </c>
      <c r="AX63" s="39" t="str">
        <f t="shared" si="37"/>
        <v/>
      </c>
      <c r="AY63" s="39" t="str">
        <f t="shared" si="37"/>
        <v/>
      </c>
      <c r="AZ63" s="39" t="str">
        <f t="shared" si="37"/>
        <v/>
      </c>
      <c r="BA63" s="39" t="str">
        <f t="shared" si="37"/>
        <v/>
      </c>
      <c r="BB63" s="39" t="str">
        <f t="shared" si="37"/>
        <v/>
      </c>
      <c r="BC63" s="39" t="str">
        <f t="shared" si="36"/>
        <v/>
      </c>
      <c r="BD63" s="39">
        <f t="shared" si="36"/>
        <v>4940000</v>
      </c>
      <c r="BE63" s="39" t="str">
        <f t="shared" si="36"/>
        <v/>
      </c>
      <c r="BF63" s="39" t="str">
        <f t="shared" si="36"/>
        <v/>
      </c>
      <c r="BG63" s="39" t="str">
        <f t="shared" si="36"/>
        <v/>
      </c>
      <c r="BH63" s="39" t="str">
        <f t="shared" si="36"/>
        <v/>
      </c>
      <c r="BI63" s="39" t="str">
        <f t="shared" si="36"/>
        <v/>
      </c>
      <c r="BJ63" s="39" t="str">
        <f t="shared" si="36"/>
        <v/>
      </c>
      <c r="BK63" s="39" t="str">
        <f t="shared" si="36"/>
        <v/>
      </c>
      <c r="BL63" s="39" t="str">
        <f t="shared" si="36"/>
        <v/>
      </c>
      <c r="BM63" s="39" t="str">
        <f t="shared" si="36"/>
        <v/>
      </c>
      <c r="BN63" s="39" t="str">
        <f t="shared" si="36"/>
        <v/>
      </c>
      <c r="BO63" s="39" t="str">
        <f t="shared" si="36"/>
        <v/>
      </c>
      <c r="BP63" s="39" t="str">
        <f t="shared" si="36"/>
        <v/>
      </c>
      <c r="BQ63" s="39" t="str">
        <f t="shared" si="36"/>
        <v/>
      </c>
      <c r="BR63" s="39" t="str">
        <f t="shared" si="39"/>
        <v/>
      </c>
      <c r="BS63" s="39" t="str">
        <f t="shared" si="39"/>
        <v/>
      </c>
      <c r="BT63" s="39" t="str">
        <f t="shared" si="39"/>
        <v/>
      </c>
      <c r="BU63" s="39" t="str">
        <f t="shared" si="39"/>
        <v/>
      </c>
      <c r="BV63" s="39" t="str">
        <f t="shared" si="39"/>
        <v/>
      </c>
      <c r="BW63" s="39" t="str">
        <f t="shared" si="39"/>
        <v/>
      </c>
      <c r="BX63" s="39" t="str">
        <f t="shared" si="39"/>
        <v/>
      </c>
      <c r="BY63" s="39" t="str">
        <f t="shared" si="39"/>
        <v/>
      </c>
      <c r="BZ63" s="39" t="str">
        <f t="shared" si="39"/>
        <v/>
      </c>
      <c r="CA63" s="39" t="str">
        <f t="shared" si="39"/>
        <v/>
      </c>
      <c r="CB63" s="39" t="str">
        <f t="shared" si="39"/>
        <v/>
      </c>
      <c r="CC63" s="39" t="str">
        <f t="shared" si="39"/>
        <v/>
      </c>
      <c r="CD63" s="39" t="str">
        <f t="shared" si="39"/>
        <v/>
      </c>
      <c r="CE63" s="39" t="str">
        <f t="shared" si="39"/>
        <v/>
      </c>
      <c r="CF63" s="39" t="str">
        <f t="shared" si="39"/>
        <v/>
      </c>
      <c r="CG63" s="39" t="str">
        <f t="shared" si="39"/>
        <v/>
      </c>
      <c r="CH63" s="39" t="str">
        <f t="shared" si="38"/>
        <v/>
      </c>
      <c r="CI63" s="39" t="str">
        <f t="shared" si="38"/>
        <v/>
      </c>
      <c r="CJ63" s="39" t="str">
        <f t="shared" si="38"/>
        <v/>
      </c>
      <c r="CK63" s="39" t="str">
        <f t="shared" si="38"/>
        <v/>
      </c>
      <c r="CL63" s="39" t="str">
        <f t="shared" si="38"/>
        <v/>
      </c>
      <c r="CM63" s="41" t="str">
        <f t="shared" si="38"/>
        <v/>
      </c>
    </row>
    <row r="64" spans="2:91">
      <c r="B64" s="23" t="s">
        <v>160</v>
      </c>
      <c r="C64" s="9" t="s">
        <v>100</v>
      </c>
      <c r="D64" s="4" t="s">
        <v>88</v>
      </c>
      <c r="E64" s="10" t="s">
        <v>26</v>
      </c>
      <c r="F64" s="10" t="s">
        <v>27</v>
      </c>
      <c r="G64" s="10" t="s">
        <v>28</v>
      </c>
      <c r="H64" s="5">
        <v>100</v>
      </c>
      <c r="I64" s="8">
        <v>238</v>
      </c>
      <c r="J64" s="8"/>
      <c r="K64" s="8"/>
      <c r="L64" s="9"/>
      <c r="M64" s="8"/>
      <c r="N64" s="8"/>
      <c r="O64" s="8">
        <v>1980</v>
      </c>
      <c r="P64" s="9">
        <v>50</v>
      </c>
      <c r="Q64" s="11">
        <f t="shared" si="2"/>
        <v>0.34</v>
      </c>
      <c r="R64" s="11">
        <f t="shared" si="3"/>
        <v>0.34</v>
      </c>
      <c r="S64" s="9">
        <f t="shared" si="4"/>
        <v>17</v>
      </c>
      <c r="T64" s="12">
        <v>19000</v>
      </c>
      <c r="U64" s="12">
        <f t="shared" si="5"/>
        <v>4522000</v>
      </c>
      <c r="V64" s="12">
        <f t="shared" si="6"/>
        <v>1537480</v>
      </c>
      <c r="W64" s="12">
        <f t="shared" si="7"/>
        <v>90440</v>
      </c>
      <c r="X64" s="24">
        <f t="shared" si="8"/>
        <v>30749.599999999999</v>
      </c>
      <c r="Z64" s="31">
        <f t="shared" si="9"/>
        <v>2030</v>
      </c>
      <c r="AA64" s="32">
        <f t="shared" si="10"/>
        <v>2080</v>
      </c>
      <c r="AB64" s="9">
        <f t="shared" si="11"/>
        <v>2130</v>
      </c>
      <c r="AC64" s="9">
        <f t="shared" si="12"/>
        <v>2180</v>
      </c>
      <c r="AD64" s="9">
        <f t="shared" si="13"/>
        <v>2230</v>
      </c>
      <c r="AE64" s="9">
        <f t="shared" si="14"/>
        <v>2280</v>
      </c>
      <c r="AF64" s="9">
        <f t="shared" si="15"/>
        <v>2330</v>
      </c>
      <c r="AG64" s="9">
        <f t="shared" si="16"/>
        <v>2380</v>
      </c>
      <c r="AH64" s="9">
        <f t="shared" si="17"/>
        <v>2430</v>
      </c>
      <c r="AI64" s="9">
        <f t="shared" si="18"/>
        <v>2480</v>
      </c>
      <c r="AJ64" s="9">
        <f t="shared" si="19"/>
        <v>2530</v>
      </c>
      <c r="AK64" s="33">
        <f t="shared" si="20"/>
        <v>2580</v>
      </c>
      <c r="AM64" s="40" t="str">
        <f t="shared" si="37"/>
        <v/>
      </c>
      <c r="AN64" s="39" t="str">
        <f t="shared" si="37"/>
        <v/>
      </c>
      <c r="AO64" s="39" t="str">
        <f t="shared" si="37"/>
        <v/>
      </c>
      <c r="AP64" s="39" t="str">
        <f t="shared" si="37"/>
        <v/>
      </c>
      <c r="AQ64" s="39" t="str">
        <f t="shared" si="37"/>
        <v/>
      </c>
      <c r="AR64" s="39" t="str">
        <f t="shared" si="37"/>
        <v/>
      </c>
      <c r="AS64" s="39" t="str">
        <f t="shared" si="37"/>
        <v/>
      </c>
      <c r="AT64" s="39" t="str">
        <f t="shared" si="37"/>
        <v/>
      </c>
      <c r="AU64" s="39" t="str">
        <f t="shared" si="37"/>
        <v/>
      </c>
      <c r="AV64" s="39" t="str">
        <f t="shared" si="37"/>
        <v/>
      </c>
      <c r="AW64" s="39" t="str">
        <f t="shared" si="37"/>
        <v/>
      </c>
      <c r="AX64" s="39" t="str">
        <f t="shared" si="37"/>
        <v/>
      </c>
      <c r="AY64" s="39" t="str">
        <f t="shared" si="37"/>
        <v/>
      </c>
      <c r="AZ64" s="39" t="str">
        <f t="shared" si="37"/>
        <v/>
      </c>
      <c r="BA64" s="39" t="str">
        <f t="shared" si="37"/>
        <v/>
      </c>
      <c r="BB64" s="39" t="str">
        <f t="shared" si="37"/>
        <v/>
      </c>
      <c r="BC64" s="39" t="str">
        <f t="shared" si="36"/>
        <v/>
      </c>
      <c r="BD64" s="39">
        <f t="shared" si="36"/>
        <v>4522000</v>
      </c>
      <c r="BE64" s="39" t="str">
        <f t="shared" si="36"/>
        <v/>
      </c>
      <c r="BF64" s="39" t="str">
        <f t="shared" si="36"/>
        <v/>
      </c>
      <c r="BG64" s="39" t="str">
        <f t="shared" si="36"/>
        <v/>
      </c>
      <c r="BH64" s="39" t="str">
        <f t="shared" si="36"/>
        <v/>
      </c>
      <c r="BI64" s="39" t="str">
        <f t="shared" si="36"/>
        <v/>
      </c>
      <c r="BJ64" s="39" t="str">
        <f t="shared" si="36"/>
        <v/>
      </c>
      <c r="BK64" s="39" t="str">
        <f t="shared" si="36"/>
        <v/>
      </c>
      <c r="BL64" s="39" t="str">
        <f t="shared" si="36"/>
        <v/>
      </c>
      <c r="BM64" s="39" t="str">
        <f t="shared" si="36"/>
        <v/>
      </c>
      <c r="BN64" s="39" t="str">
        <f t="shared" si="36"/>
        <v/>
      </c>
      <c r="BO64" s="39" t="str">
        <f t="shared" si="36"/>
        <v/>
      </c>
      <c r="BP64" s="39" t="str">
        <f t="shared" si="36"/>
        <v/>
      </c>
      <c r="BQ64" s="39" t="str">
        <f t="shared" si="36"/>
        <v/>
      </c>
      <c r="BR64" s="39" t="str">
        <f t="shared" si="39"/>
        <v/>
      </c>
      <c r="BS64" s="39" t="str">
        <f t="shared" si="39"/>
        <v/>
      </c>
      <c r="BT64" s="39" t="str">
        <f t="shared" si="39"/>
        <v/>
      </c>
      <c r="BU64" s="39" t="str">
        <f t="shared" si="39"/>
        <v/>
      </c>
      <c r="BV64" s="39" t="str">
        <f t="shared" si="39"/>
        <v/>
      </c>
      <c r="BW64" s="39" t="str">
        <f t="shared" si="39"/>
        <v/>
      </c>
      <c r="BX64" s="39" t="str">
        <f t="shared" si="39"/>
        <v/>
      </c>
      <c r="BY64" s="39" t="str">
        <f t="shared" si="39"/>
        <v/>
      </c>
      <c r="BZ64" s="39" t="str">
        <f t="shared" si="39"/>
        <v/>
      </c>
      <c r="CA64" s="39" t="str">
        <f t="shared" si="39"/>
        <v/>
      </c>
      <c r="CB64" s="39" t="str">
        <f t="shared" si="39"/>
        <v/>
      </c>
      <c r="CC64" s="39" t="str">
        <f t="shared" si="39"/>
        <v/>
      </c>
      <c r="CD64" s="39" t="str">
        <f t="shared" si="39"/>
        <v/>
      </c>
      <c r="CE64" s="39" t="str">
        <f t="shared" si="39"/>
        <v/>
      </c>
      <c r="CF64" s="39" t="str">
        <f t="shared" si="39"/>
        <v/>
      </c>
      <c r="CG64" s="39" t="str">
        <f t="shared" si="39"/>
        <v/>
      </c>
      <c r="CH64" s="39" t="str">
        <f t="shared" si="38"/>
        <v/>
      </c>
      <c r="CI64" s="39" t="str">
        <f t="shared" si="38"/>
        <v/>
      </c>
      <c r="CJ64" s="39" t="str">
        <f t="shared" si="38"/>
        <v/>
      </c>
      <c r="CK64" s="39" t="str">
        <f t="shared" si="38"/>
        <v/>
      </c>
      <c r="CL64" s="39" t="str">
        <f t="shared" si="38"/>
        <v/>
      </c>
      <c r="CM64" s="41" t="str">
        <f t="shared" si="38"/>
        <v/>
      </c>
    </row>
    <row r="65" spans="2:91">
      <c r="B65" s="23" t="s">
        <v>161</v>
      </c>
      <c r="C65" s="9" t="s">
        <v>100</v>
      </c>
      <c r="D65" s="4" t="s">
        <v>89</v>
      </c>
      <c r="E65" s="10" t="s">
        <v>26</v>
      </c>
      <c r="F65" s="10" t="s">
        <v>27</v>
      </c>
      <c r="G65" s="10" t="s">
        <v>28</v>
      </c>
      <c r="H65" s="5">
        <v>100</v>
      </c>
      <c r="I65" s="8">
        <v>217</v>
      </c>
      <c r="J65" s="8"/>
      <c r="K65" s="8"/>
      <c r="L65" s="9"/>
      <c r="M65" s="8"/>
      <c r="N65" s="8"/>
      <c r="O65" s="8">
        <v>1980</v>
      </c>
      <c r="P65" s="9">
        <v>50</v>
      </c>
      <c r="Q65" s="11">
        <f t="shared" si="2"/>
        <v>0.34</v>
      </c>
      <c r="R65" s="11">
        <f t="shared" si="3"/>
        <v>0.34</v>
      </c>
      <c r="S65" s="9">
        <f t="shared" si="4"/>
        <v>17</v>
      </c>
      <c r="T65" s="12">
        <v>19000</v>
      </c>
      <c r="U65" s="12">
        <f t="shared" si="5"/>
        <v>4123000</v>
      </c>
      <c r="V65" s="12">
        <f t="shared" si="6"/>
        <v>1401820</v>
      </c>
      <c r="W65" s="12">
        <f t="shared" si="7"/>
        <v>82460</v>
      </c>
      <c r="X65" s="24">
        <f t="shared" si="8"/>
        <v>28036.400000000001</v>
      </c>
      <c r="Z65" s="31">
        <f t="shared" si="9"/>
        <v>2030</v>
      </c>
      <c r="AA65" s="32">
        <f t="shared" si="10"/>
        <v>2080</v>
      </c>
      <c r="AB65" s="9">
        <f t="shared" si="11"/>
        <v>2130</v>
      </c>
      <c r="AC65" s="9">
        <f t="shared" si="12"/>
        <v>2180</v>
      </c>
      <c r="AD65" s="9">
        <f t="shared" si="13"/>
        <v>2230</v>
      </c>
      <c r="AE65" s="9">
        <f t="shared" si="14"/>
        <v>2280</v>
      </c>
      <c r="AF65" s="9">
        <f t="shared" si="15"/>
        <v>2330</v>
      </c>
      <c r="AG65" s="9">
        <f t="shared" si="16"/>
        <v>2380</v>
      </c>
      <c r="AH65" s="9">
        <f t="shared" si="17"/>
        <v>2430</v>
      </c>
      <c r="AI65" s="9">
        <f t="shared" si="18"/>
        <v>2480</v>
      </c>
      <c r="AJ65" s="9">
        <f t="shared" si="19"/>
        <v>2530</v>
      </c>
      <c r="AK65" s="33">
        <f t="shared" si="20"/>
        <v>2580</v>
      </c>
      <c r="AM65" s="40" t="str">
        <f t="shared" si="37"/>
        <v/>
      </c>
      <c r="AN65" s="39" t="str">
        <f t="shared" si="37"/>
        <v/>
      </c>
      <c r="AO65" s="39" t="str">
        <f t="shared" si="37"/>
        <v/>
      </c>
      <c r="AP65" s="39" t="str">
        <f t="shared" si="37"/>
        <v/>
      </c>
      <c r="AQ65" s="39" t="str">
        <f t="shared" si="37"/>
        <v/>
      </c>
      <c r="AR65" s="39" t="str">
        <f t="shared" si="37"/>
        <v/>
      </c>
      <c r="AS65" s="39" t="str">
        <f t="shared" si="37"/>
        <v/>
      </c>
      <c r="AT65" s="39" t="str">
        <f t="shared" si="37"/>
        <v/>
      </c>
      <c r="AU65" s="39" t="str">
        <f t="shared" si="37"/>
        <v/>
      </c>
      <c r="AV65" s="39" t="str">
        <f t="shared" si="37"/>
        <v/>
      </c>
      <c r="AW65" s="39" t="str">
        <f t="shared" si="37"/>
        <v/>
      </c>
      <c r="AX65" s="39" t="str">
        <f t="shared" si="37"/>
        <v/>
      </c>
      <c r="AY65" s="39" t="str">
        <f t="shared" si="37"/>
        <v/>
      </c>
      <c r="AZ65" s="39" t="str">
        <f t="shared" si="37"/>
        <v/>
      </c>
      <c r="BA65" s="39" t="str">
        <f t="shared" si="37"/>
        <v/>
      </c>
      <c r="BB65" s="39" t="str">
        <f t="shared" si="37"/>
        <v/>
      </c>
      <c r="BC65" s="39" t="str">
        <f t="shared" si="36"/>
        <v/>
      </c>
      <c r="BD65" s="39">
        <f t="shared" si="36"/>
        <v>4123000</v>
      </c>
      <c r="BE65" s="39" t="str">
        <f t="shared" si="36"/>
        <v/>
      </c>
      <c r="BF65" s="39" t="str">
        <f t="shared" si="36"/>
        <v/>
      </c>
      <c r="BG65" s="39" t="str">
        <f t="shared" si="36"/>
        <v/>
      </c>
      <c r="BH65" s="39" t="str">
        <f t="shared" si="36"/>
        <v/>
      </c>
      <c r="BI65" s="39" t="str">
        <f t="shared" si="36"/>
        <v/>
      </c>
      <c r="BJ65" s="39" t="str">
        <f t="shared" si="36"/>
        <v/>
      </c>
      <c r="BK65" s="39" t="str">
        <f t="shared" si="36"/>
        <v/>
      </c>
      <c r="BL65" s="39" t="str">
        <f t="shared" si="36"/>
        <v/>
      </c>
      <c r="BM65" s="39" t="str">
        <f t="shared" si="36"/>
        <v/>
      </c>
      <c r="BN65" s="39" t="str">
        <f t="shared" si="36"/>
        <v/>
      </c>
      <c r="BO65" s="39" t="str">
        <f t="shared" si="36"/>
        <v/>
      </c>
      <c r="BP65" s="39" t="str">
        <f t="shared" si="36"/>
        <v/>
      </c>
      <c r="BQ65" s="39" t="str">
        <f t="shared" si="36"/>
        <v/>
      </c>
      <c r="BR65" s="39" t="str">
        <f t="shared" si="39"/>
        <v/>
      </c>
      <c r="BS65" s="39" t="str">
        <f t="shared" si="39"/>
        <v/>
      </c>
      <c r="BT65" s="39" t="str">
        <f t="shared" si="39"/>
        <v/>
      </c>
      <c r="BU65" s="39" t="str">
        <f t="shared" si="39"/>
        <v/>
      </c>
      <c r="BV65" s="39" t="str">
        <f t="shared" si="39"/>
        <v/>
      </c>
      <c r="BW65" s="39" t="str">
        <f t="shared" si="39"/>
        <v/>
      </c>
      <c r="BX65" s="39" t="str">
        <f t="shared" si="39"/>
        <v/>
      </c>
      <c r="BY65" s="39" t="str">
        <f t="shared" si="39"/>
        <v/>
      </c>
      <c r="BZ65" s="39" t="str">
        <f t="shared" si="39"/>
        <v/>
      </c>
      <c r="CA65" s="39" t="str">
        <f t="shared" si="39"/>
        <v/>
      </c>
      <c r="CB65" s="39" t="str">
        <f t="shared" si="39"/>
        <v/>
      </c>
      <c r="CC65" s="39" t="str">
        <f t="shared" si="39"/>
        <v/>
      </c>
      <c r="CD65" s="39" t="str">
        <f t="shared" si="39"/>
        <v/>
      </c>
      <c r="CE65" s="39" t="str">
        <f t="shared" si="39"/>
        <v/>
      </c>
      <c r="CF65" s="39" t="str">
        <f t="shared" si="39"/>
        <v/>
      </c>
      <c r="CG65" s="39" t="str">
        <f t="shared" si="39"/>
        <v/>
      </c>
      <c r="CH65" s="39" t="str">
        <f t="shared" si="38"/>
        <v/>
      </c>
      <c r="CI65" s="39" t="str">
        <f t="shared" si="38"/>
        <v/>
      </c>
      <c r="CJ65" s="39" t="str">
        <f t="shared" si="38"/>
        <v/>
      </c>
      <c r="CK65" s="39" t="str">
        <f t="shared" si="38"/>
        <v/>
      </c>
      <c r="CL65" s="39" t="str">
        <f t="shared" si="38"/>
        <v/>
      </c>
      <c r="CM65" s="41" t="str">
        <f t="shared" si="38"/>
        <v/>
      </c>
    </row>
    <row r="66" spans="2:91">
      <c r="B66" s="23" t="s">
        <v>162</v>
      </c>
      <c r="C66" s="9" t="s">
        <v>100</v>
      </c>
      <c r="D66" s="4" t="s">
        <v>90</v>
      </c>
      <c r="E66" s="10" t="s">
        <v>26</v>
      </c>
      <c r="F66" s="10" t="s">
        <v>27</v>
      </c>
      <c r="G66" s="10" t="s">
        <v>28</v>
      </c>
      <c r="H66" s="5">
        <v>100</v>
      </c>
      <c r="I66" s="8">
        <v>530</v>
      </c>
      <c r="J66" s="8"/>
      <c r="K66" s="8"/>
      <c r="L66" s="9"/>
      <c r="M66" s="8"/>
      <c r="N66" s="8"/>
      <c r="O66" s="8">
        <v>1986</v>
      </c>
      <c r="P66" s="9">
        <v>50</v>
      </c>
      <c r="Q66" s="11">
        <f t="shared" si="2"/>
        <v>0.46</v>
      </c>
      <c r="R66" s="11">
        <f t="shared" si="3"/>
        <v>0.46</v>
      </c>
      <c r="S66" s="9">
        <f t="shared" si="4"/>
        <v>23</v>
      </c>
      <c r="T66" s="12">
        <v>19000</v>
      </c>
      <c r="U66" s="12">
        <f t="shared" si="5"/>
        <v>10070000</v>
      </c>
      <c r="V66" s="12">
        <f t="shared" si="6"/>
        <v>4632200</v>
      </c>
      <c r="W66" s="12">
        <f t="shared" si="7"/>
        <v>201400</v>
      </c>
      <c r="X66" s="24">
        <f t="shared" si="8"/>
        <v>92644</v>
      </c>
      <c r="Z66" s="31">
        <f t="shared" si="9"/>
        <v>2036</v>
      </c>
      <c r="AA66" s="32">
        <f t="shared" si="10"/>
        <v>2086</v>
      </c>
      <c r="AB66" s="9">
        <f t="shared" si="11"/>
        <v>2136</v>
      </c>
      <c r="AC66" s="9">
        <f t="shared" si="12"/>
        <v>2186</v>
      </c>
      <c r="AD66" s="9">
        <f t="shared" si="13"/>
        <v>2236</v>
      </c>
      <c r="AE66" s="9">
        <f t="shared" si="14"/>
        <v>2286</v>
      </c>
      <c r="AF66" s="9">
        <f t="shared" si="15"/>
        <v>2336</v>
      </c>
      <c r="AG66" s="9">
        <f t="shared" si="16"/>
        <v>2386</v>
      </c>
      <c r="AH66" s="9">
        <f t="shared" si="17"/>
        <v>2436</v>
      </c>
      <c r="AI66" s="9">
        <f t="shared" si="18"/>
        <v>2486</v>
      </c>
      <c r="AJ66" s="9">
        <f t="shared" si="19"/>
        <v>2536</v>
      </c>
      <c r="AK66" s="33">
        <f t="shared" si="20"/>
        <v>2586</v>
      </c>
      <c r="AM66" s="40" t="str">
        <f t="shared" si="37"/>
        <v/>
      </c>
      <c r="AN66" s="39" t="str">
        <f t="shared" si="37"/>
        <v/>
      </c>
      <c r="AO66" s="39" t="str">
        <f t="shared" si="37"/>
        <v/>
      </c>
      <c r="AP66" s="39" t="str">
        <f t="shared" si="37"/>
        <v/>
      </c>
      <c r="AQ66" s="39" t="str">
        <f t="shared" si="37"/>
        <v/>
      </c>
      <c r="AR66" s="39" t="str">
        <f t="shared" si="37"/>
        <v/>
      </c>
      <c r="AS66" s="39" t="str">
        <f t="shared" si="37"/>
        <v/>
      </c>
      <c r="AT66" s="39" t="str">
        <f t="shared" si="37"/>
        <v/>
      </c>
      <c r="AU66" s="39" t="str">
        <f t="shared" si="37"/>
        <v/>
      </c>
      <c r="AV66" s="39" t="str">
        <f t="shared" si="37"/>
        <v/>
      </c>
      <c r="AW66" s="39" t="str">
        <f t="shared" si="37"/>
        <v/>
      </c>
      <c r="AX66" s="39" t="str">
        <f t="shared" si="37"/>
        <v/>
      </c>
      <c r="AY66" s="39" t="str">
        <f t="shared" si="37"/>
        <v/>
      </c>
      <c r="AZ66" s="39" t="str">
        <f t="shared" si="37"/>
        <v/>
      </c>
      <c r="BA66" s="39" t="str">
        <f t="shared" si="37"/>
        <v/>
      </c>
      <c r="BB66" s="39" t="str">
        <f t="shared" si="37"/>
        <v/>
      </c>
      <c r="BC66" s="39" t="str">
        <f t="shared" si="36"/>
        <v/>
      </c>
      <c r="BD66" s="39" t="str">
        <f t="shared" si="36"/>
        <v/>
      </c>
      <c r="BE66" s="39" t="str">
        <f t="shared" si="36"/>
        <v/>
      </c>
      <c r="BF66" s="39" t="str">
        <f t="shared" si="36"/>
        <v/>
      </c>
      <c r="BG66" s="39" t="str">
        <f t="shared" si="36"/>
        <v/>
      </c>
      <c r="BH66" s="39" t="str">
        <f t="shared" si="36"/>
        <v/>
      </c>
      <c r="BI66" s="39" t="str">
        <f t="shared" si="36"/>
        <v/>
      </c>
      <c r="BJ66" s="39">
        <f t="shared" si="36"/>
        <v>10070000</v>
      </c>
      <c r="BK66" s="39" t="str">
        <f t="shared" si="36"/>
        <v/>
      </c>
      <c r="BL66" s="39" t="str">
        <f t="shared" si="36"/>
        <v/>
      </c>
      <c r="BM66" s="39" t="str">
        <f t="shared" si="36"/>
        <v/>
      </c>
      <c r="BN66" s="39" t="str">
        <f t="shared" si="36"/>
        <v/>
      </c>
      <c r="BO66" s="39" t="str">
        <f t="shared" si="36"/>
        <v/>
      </c>
      <c r="BP66" s="39" t="str">
        <f t="shared" si="36"/>
        <v/>
      </c>
      <c r="BQ66" s="39" t="str">
        <f t="shared" si="36"/>
        <v/>
      </c>
      <c r="BR66" s="39" t="str">
        <f t="shared" si="39"/>
        <v/>
      </c>
      <c r="BS66" s="39" t="str">
        <f t="shared" si="39"/>
        <v/>
      </c>
      <c r="BT66" s="39" t="str">
        <f t="shared" si="39"/>
        <v/>
      </c>
      <c r="BU66" s="39" t="str">
        <f t="shared" si="39"/>
        <v/>
      </c>
      <c r="BV66" s="39" t="str">
        <f t="shared" si="39"/>
        <v/>
      </c>
      <c r="BW66" s="39" t="str">
        <f t="shared" si="39"/>
        <v/>
      </c>
      <c r="BX66" s="39" t="str">
        <f t="shared" si="39"/>
        <v/>
      </c>
      <c r="BY66" s="39" t="str">
        <f t="shared" si="39"/>
        <v/>
      </c>
      <c r="BZ66" s="39" t="str">
        <f t="shared" si="39"/>
        <v/>
      </c>
      <c r="CA66" s="39" t="str">
        <f t="shared" si="39"/>
        <v/>
      </c>
      <c r="CB66" s="39" t="str">
        <f t="shared" si="39"/>
        <v/>
      </c>
      <c r="CC66" s="39" t="str">
        <f t="shared" si="39"/>
        <v/>
      </c>
      <c r="CD66" s="39" t="str">
        <f t="shared" si="39"/>
        <v/>
      </c>
      <c r="CE66" s="39" t="str">
        <f t="shared" si="39"/>
        <v/>
      </c>
      <c r="CF66" s="39" t="str">
        <f t="shared" si="39"/>
        <v/>
      </c>
      <c r="CG66" s="39" t="str">
        <f t="shared" si="39"/>
        <v/>
      </c>
      <c r="CH66" s="39" t="str">
        <f t="shared" si="38"/>
        <v/>
      </c>
      <c r="CI66" s="39" t="str">
        <f t="shared" si="38"/>
        <v/>
      </c>
      <c r="CJ66" s="39" t="str">
        <f t="shared" si="38"/>
        <v/>
      </c>
      <c r="CK66" s="39" t="str">
        <f t="shared" si="38"/>
        <v/>
      </c>
      <c r="CL66" s="39" t="str">
        <f t="shared" si="38"/>
        <v/>
      </c>
      <c r="CM66" s="41" t="str">
        <f t="shared" si="38"/>
        <v/>
      </c>
    </row>
    <row r="67" spans="2:91">
      <c r="B67" s="23" t="s">
        <v>163</v>
      </c>
      <c r="C67" s="9" t="s">
        <v>100</v>
      </c>
      <c r="D67" s="4" t="s">
        <v>91</v>
      </c>
      <c r="E67" s="10" t="s">
        <v>26</v>
      </c>
      <c r="F67" s="10" t="s">
        <v>27</v>
      </c>
      <c r="G67" s="10" t="s">
        <v>28</v>
      </c>
      <c r="H67" s="5">
        <v>100</v>
      </c>
      <c r="I67" s="8">
        <v>228</v>
      </c>
      <c r="J67" s="8"/>
      <c r="K67" s="8"/>
      <c r="L67" s="9"/>
      <c r="M67" s="8"/>
      <c r="N67" s="8"/>
      <c r="O67" s="8">
        <v>1982</v>
      </c>
      <c r="P67" s="9">
        <v>50</v>
      </c>
      <c r="Q67" s="11">
        <f t="shared" si="2"/>
        <v>0.38</v>
      </c>
      <c r="R67" s="11">
        <f t="shared" si="3"/>
        <v>0.38</v>
      </c>
      <c r="S67" s="9">
        <f t="shared" si="4"/>
        <v>19</v>
      </c>
      <c r="T67" s="12">
        <v>19000</v>
      </c>
      <c r="U67" s="12">
        <f t="shared" si="5"/>
        <v>4332000</v>
      </c>
      <c r="V67" s="12">
        <f t="shared" si="6"/>
        <v>1646160</v>
      </c>
      <c r="W67" s="12">
        <f t="shared" si="7"/>
        <v>86640</v>
      </c>
      <c r="X67" s="24">
        <f t="shared" si="8"/>
        <v>32923.199999999997</v>
      </c>
      <c r="Z67" s="31">
        <f t="shared" si="9"/>
        <v>2032</v>
      </c>
      <c r="AA67" s="32">
        <f t="shared" si="10"/>
        <v>2082</v>
      </c>
      <c r="AB67" s="9">
        <f t="shared" si="11"/>
        <v>2132</v>
      </c>
      <c r="AC67" s="9">
        <f t="shared" si="12"/>
        <v>2182</v>
      </c>
      <c r="AD67" s="9">
        <f t="shared" si="13"/>
        <v>2232</v>
      </c>
      <c r="AE67" s="9">
        <f t="shared" si="14"/>
        <v>2282</v>
      </c>
      <c r="AF67" s="9">
        <f t="shared" si="15"/>
        <v>2332</v>
      </c>
      <c r="AG67" s="9">
        <f t="shared" si="16"/>
        <v>2382</v>
      </c>
      <c r="AH67" s="9">
        <f t="shared" si="17"/>
        <v>2432</v>
      </c>
      <c r="AI67" s="9">
        <f t="shared" si="18"/>
        <v>2482</v>
      </c>
      <c r="AJ67" s="9">
        <f t="shared" si="19"/>
        <v>2532</v>
      </c>
      <c r="AK67" s="33">
        <f t="shared" si="20"/>
        <v>2582</v>
      </c>
      <c r="AM67" s="40" t="str">
        <f t="shared" si="37"/>
        <v/>
      </c>
      <c r="AN67" s="39" t="str">
        <f t="shared" si="37"/>
        <v/>
      </c>
      <c r="AO67" s="39" t="str">
        <f t="shared" si="37"/>
        <v/>
      </c>
      <c r="AP67" s="39" t="str">
        <f t="shared" si="37"/>
        <v/>
      </c>
      <c r="AQ67" s="39" t="str">
        <f t="shared" si="37"/>
        <v/>
      </c>
      <c r="AR67" s="39" t="str">
        <f t="shared" si="37"/>
        <v/>
      </c>
      <c r="AS67" s="39" t="str">
        <f t="shared" si="37"/>
        <v/>
      </c>
      <c r="AT67" s="39" t="str">
        <f t="shared" si="37"/>
        <v/>
      </c>
      <c r="AU67" s="39" t="str">
        <f t="shared" si="37"/>
        <v/>
      </c>
      <c r="AV67" s="39" t="str">
        <f t="shared" si="37"/>
        <v/>
      </c>
      <c r="AW67" s="39" t="str">
        <f t="shared" si="37"/>
        <v/>
      </c>
      <c r="AX67" s="39" t="str">
        <f t="shared" si="37"/>
        <v/>
      </c>
      <c r="AY67" s="39" t="str">
        <f t="shared" si="37"/>
        <v/>
      </c>
      <c r="AZ67" s="39" t="str">
        <f t="shared" si="37"/>
        <v/>
      </c>
      <c r="BA67" s="39" t="str">
        <f t="shared" si="37"/>
        <v/>
      </c>
      <c r="BB67" s="39" t="str">
        <f t="shared" si="37"/>
        <v/>
      </c>
      <c r="BC67" s="39" t="str">
        <f t="shared" si="36"/>
        <v/>
      </c>
      <c r="BD67" s="39" t="str">
        <f t="shared" si="36"/>
        <v/>
      </c>
      <c r="BE67" s="39" t="str">
        <f t="shared" si="36"/>
        <v/>
      </c>
      <c r="BF67" s="39">
        <f t="shared" si="36"/>
        <v>4332000</v>
      </c>
      <c r="BG67" s="39" t="str">
        <f t="shared" si="36"/>
        <v/>
      </c>
      <c r="BH67" s="39" t="str">
        <f t="shared" si="36"/>
        <v/>
      </c>
      <c r="BI67" s="39" t="str">
        <f t="shared" si="36"/>
        <v/>
      </c>
      <c r="BJ67" s="39" t="str">
        <f t="shared" si="36"/>
        <v/>
      </c>
      <c r="BK67" s="39" t="str">
        <f t="shared" si="36"/>
        <v/>
      </c>
      <c r="BL67" s="39" t="str">
        <f t="shared" si="36"/>
        <v/>
      </c>
      <c r="BM67" s="39" t="str">
        <f t="shared" si="36"/>
        <v/>
      </c>
      <c r="BN67" s="39" t="str">
        <f t="shared" si="36"/>
        <v/>
      </c>
      <c r="BO67" s="39" t="str">
        <f t="shared" si="36"/>
        <v/>
      </c>
      <c r="BP67" s="39" t="str">
        <f t="shared" si="36"/>
        <v/>
      </c>
      <c r="BQ67" s="39" t="str">
        <f t="shared" si="36"/>
        <v/>
      </c>
      <c r="BR67" s="39" t="str">
        <f t="shared" si="39"/>
        <v/>
      </c>
      <c r="BS67" s="39" t="str">
        <f t="shared" si="39"/>
        <v/>
      </c>
      <c r="BT67" s="39" t="str">
        <f t="shared" si="39"/>
        <v/>
      </c>
      <c r="BU67" s="39" t="str">
        <f t="shared" si="39"/>
        <v/>
      </c>
      <c r="BV67" s="39" t="str">
        <f t="shared" si="39"/>
        <v/>
      </c>
      <c r="BW67" s="39" t="str">
        <f t="shared" si="39"/>
        <v/>
      </c>
      <c r="BX67" s="39" t="str">
        <f t="shared" si="39"/>
        <v/>
      </c>
      <c r="BY67" s="39" t="str">
        <f t="shared" si="39"/>
        <v/>
      </c>
      <c r="BZ67" s="39" t="str">
        <f t="shared" si="39"/>
        <v/>
      </c>
      <c r="CA67" s="39" t="str">
        <f t="shared" si="39"/>
        <v/>
      </c>
      <c r="CB67" s="39" t="str">
        <f t="shared" si="39"/>
        <v/>
      </c>
      <c r="CC67" s="39" t="str">
        <f t="shared" si="39"/>
        <v/>
      </c>
      <c r="CD67" s="39" t="str">
        <f t="shared" si="39"/>
        <v/>
      </c>
      <c r="CE67" s="39" t="str">
        <f t="shared" si="39"/>
        <v/>
      </c>
      <c r="CF67" s="39" t="str">
        <f t="shared" si="39"/>
        <v/>
      </c>
      <c r="CG67" s="39" t="str">
        <f t="shared" si="39"/>
        <v/>
      </c>
      <c r="CH67" s="39" t="str">
        <f t="shared" si="38"/>
        <v/>
      </c>
      <c r="CI67" s="39" t="str">
        <f t="shared" si="38"/>
        <v/>
      </c>
      <c r="CJ67" s="39" t="str">
        <f t="shared" si="38"/>
        <v/>
      </c>
      <c r="CK67" s="39" t="str">
        <f t="shared" si="38"/>
        <v/>
      </c>
      <c r="CL67" s="39" t="str">
        <f t="shared" si="38"/>
        <v/>
      </c>
      <c r="CM67" s="41" t="str">
        <f t="shared" si="38"/>
        <v/>
      </c>
    </row>
    <row r="68" spans="2:91">
      <c r="B68" s="23" t="s">
        <v>164</v>
      </c>
      <c r="C68" s="9" t="s">
        <v>100</v>
      </c>
      <c r="D68" s="4" t="s">
        <v>92</v>
      </c>
      <c r="E68" s="10" t="s">
        <v>26</v>
      </c>
      <c r="F68" s="10" t="s">
        <v>27</v>
      </c>
      <c r="G68" s="10" t="s">
        <v>28</v>
      </c>
      <c r="H68" s="5">
        <v>100</v>
      </c>
      <c r="I68" s="8">
        <v>20</v>
      </c>
      <c r="J68" s="8"/>
      <c r="K68" s="8"/>
      <c r="L68" s="9"/>
      <c r="M68" s="8"/>
      <c r="N68" s="8"/>
      <c r="O68" s="8">
        <v>1984</v>
      </c>
      <c r="P68" s="9">
        <v>50</v>
      </c>
      <c r="Q68" s="11">
        <f t="shared" si="2"/>
        <v>0.42</v>
      </c>
      <c r="R68" s="11">
        <f t="shared" si="3"/>
        <v>0.42</v>
      </c>
      <c r="S68" s="9">
        <f t="shared" si="4"/>
        <v>21</v>
      </c>
      <c r="T68" s="12">
        <v>19000</v>
      </c>
      <c r="U68" s="12">
        <f t="shared" si="5"/>
        <v>380000</v>
      </c>
      <c r="V68" s="12">
        <f t="shared" si="6"/>
        <v>159600</v>
      </c>
      <c r="W68" s="12">
        <f t="shared" si="7"/>
        <v>7600</v>
      </c>
      <c r="X68" s="24">
        <f t="shared" si="8"/>
        <v>3192</v>
      </c>
      <c r="Z68" s="31">
        <f t="shared" si="9"/>
        <v>2034</v>
      </c>
      <c r="AA68" s="32">
        <f t="shared" si="10"/>
        <v>2084</v>
      </c>
      <c r="AB68" s="9">
        <f t="shared" si="11"/>
        <v>2134</v>
      </c>
      <c r="AC68" s="9">
        <f t="shared" si="12"/>
        <v>2184</v>
      </c>
      <c r="AD68" s="9">
        <f t="shared" si="13"/>
        <v>2234</v>
      </c>
      <c r="AE68" s="9">
        <f t="shared" si="14"/>
        <v>2284</v>
      </c>
      <c r="AF68" s="9">
        <f t="shared" si="15"/>
        <v>2334</v>
      </c>
      <c r="AG68" s="9">
        <f t="shared" si="16"/>
        <v>2384</v>
      </c>
      <c r="AH68" s="9">
        <f t="shared" si="17"/>
        <v>2434</v>
      </c>
      <c r="AI68" s="9">
        <f t="shared" si="18"/>
        <v>2484</v>
      </c>
      <c r="AJ68" s="9">
        <f t="shared" si="19"/>
        <v>2534</v>
      </c>
      <c r="AK68" s="33">
        <f t="shared" si="20"/>
        <v>2584</v>
      </c>
      <c r="AM68" s="40" t="str">
        <f t="shared" si="37"/>
        <v/>
      </c>
      <c r="AN68" s="39" t="str">
        <f t="shared" si="37"/>
        <v/>
      </c>
      <c r="AO68" s="39" t="str">
        <f t="shared" si="37"/>
        <v/>
      </c>
      <c r="AP68" s="39" t="str">
        <f t="shared" si="37"/>
        <v/>
      </c>
      <c r="AQ68" s="39" t="str">
        <f t="shared" si="37"/>
        <v/>
      </c>
      <c r="AR68" s="39" t="str">
        <f t="shared" si="37"/>
        <v/>
      </c>
      <c r="AS68" s="39" t="str">
        <f t="shared" si="37"/>
        <v/>
      </c>
      <c r="AT68" s="39" t="str">
        <f t="shared" si="37"/>
        <v/>
      </c>
      <c r="AU68" s="39" t="str">
        <f t="shared" si="37"/>
        <v/>
      </c>
      <c r="AV68" s="39" t="str">
        <f t="shared" si="37"/>
        <v/>
      </c>
      <c r="AW68" s="39" t="str">
        <f t="shared" si="37"/>
        <v/>
      </c>
      <c r="AX68" s="39" t="str">
        <f t="shared" si="37"/>
        <v/>
      </c>
      <c r="AY68" s="39" t="str">
        <f t="shared" si="37"/>
        <v/>
      </c>
      <c r="AZ68" s="39" t="str">
        <f t="shared" si="37"/>
        <v/>
      </c>
      <c r="BA68" s="39" t="str">
        <f t="shared" si="37"/>
        <v/>
      </c>
      <c r="BB68" s="39" t="str">
        <f t="shared" si="37"/>
        <v/>
      </c>
      <c r="BC68" s="39" t="str">
        <f t="shared" si="36"/>
        <v/>
      </c>
      <c r="BD68" s="39" t="str">
        <f t="shared" si="36"/>
        <v/>
      </c>
      <c r="BE68" s="39" t="str">
        <f t="shared" si="36"/>
        <v/>
      </c>
      <c r="BF68" s="39" t="str">
        <f t="shared" si="36"/>
        <v/>
      </c>
      <c r="BG68" s="39" t="str">
        <f t="shared" si="36"/>
        <v/>
      </c>
      <c r="BH68" s="39">
        <f t="shared" si="36"/>
        <v>380000</v>
      </c>
      <c r="BI68" s="39" t="str">
        <f t="shared" si="36"/>
        <v/>
      </c>
      <c r="BJ68" s="39" t="str">
        <f t="shared" si="36"/>
        <v/>
      </c>
      <c r="BK68" s="39" t="str">
        <f t="shared" si="36"/>
        <v/>
      </c>
      <c r="BL68" s="39" t="str">
        <f t="shared" si="36"/>
        <v/>
      </c>
      <c r="BM68" s="39" t="str">
        <f t="shared" si="36"/>
        <v/>
      </c>
      <c r="BN68" s="39" t="str">
        <f t="shared" si="36"/>
        <v/>
      </c>
      <c r="BO68" s="39" t="str">
        <f t="shared" si="36"/>
        <v/>
      </c>
      <c r="BP68" s="39" t="str">
        <f t="shared" si="36"/>
        <v/>
      </c>
      <c r="BQ68" s="39" t="str">
        <f t="shared" si="36"/>
        <v/>
      </c>
      <c r="BR68" s="39" t="str">
        <f t="shared" si="39"/>
        <v/>
      </c>
      <c r="BS68" s="39" t="str">
        <f t="shared" si="39"/>
        <v/>
      </c>
      <c r="BT68" s="39" t="str">
        <f t="shared" si="39"/>
        <v/>
      </c>
      <c r="BU68" s="39" t="str">
        <f t="shared" si="39"/>
        <v/>
      </c>
      <c r="BV68" s="39" t="str">
        <f t="shared" si="39"/>
        <v/>
      </c>
      <c r="BW68" s="39" t="str">
        <f t="shared" si="39"/>
        <v/>
      </c>
      <c r="BX68" s="39" t="str">
        <f t="shared" si="39"/>
        <v/>
      </c>
      <c r="BY68" s="39" t="str">
        <f t="shared" si="39"/>
        <v/>
      </c>
      <c r="BZ68" s="39" t="str">
        <f t="shared" si="39"/>
        <v/>
      </c>
      <c r="CA68" s="39" t="str">
        <f t="shared" si="39"/>
        <v/>
      </c>
      <c r="CB68" s="39" t="str">
        <f t="shared" si="39"/>
        <v/>
      </c>
      <c r="CC68" s="39" t="str">
        <f t="shared" si="39"/>
        <v/>
      </c>
      <c r="CD68" s="39" t="str">
        <f t="shared" si="39"/>
        <v/>
      </c>
      <c r="CE68" s="39" t="str">
        <f t="shared" si="39"/>
        <v/>
      </c>
      <c r="CF68" s="39" t="str">
        <f t="shared" si="39"/>
        <v/>
      </c>
      <c r="CG68" s="39" t="str">
        <f t="shared" si="39"/>
        <v/>
      </c>
      <c r="CH68" s="39" t="str">
        <f t="shared" si="38"/>
        <v/>
      </c>
      <c r="CI68" s="39" t="str">
        <f t="shared" si="38"/>
        <v/>
      </c>
      <c r="CJ68" s="39" t="str">
        <f t="shared" si="38"/>
        <v/>
      </c>
      <c r="CK68" s="39" t="str">
        <f t="shared" si="38"/>
        <v/>
      </c>
      <c r="CL68" s="39" t="str">
        <f t="shared" si="38"/>
        <v/>
      </c>
      <c r="CM68" s="41" t="str">
        <f t="shared" si="38"/>
        <v/>
      </c>
    </row>
    <row r="69" spans="2:91">
      <c r="B69" s="23" t="s">
        <v>165</v>
      </c>
      <c r="C69" s="9" t="s">
        <v>100</v>
      </c>
      <c r="D69" s="4" t="s">
        <v>93</v>
      </c>
      <c r="E69" s="10" t="s">
        <v>26</v>
      </c>
      <c r="F69" s="10" t="s">
        <v>27</v>
      </c>
      <c r="G69" s="10" t="s">
        <v>28</v>
      </c>
      <c r="H69" s="5">
        <v>100</v>
      </c>
      <c r="I69" s="8">
        <v>268</v>
      </c>
      <c r="J69" s="8"/>
      <c r="K69" s="8"/>
      <c r="L69" s="9"/>
      <c r="M69" s="8"/>
      <c r="N69" s="8"/>
      <c r="O69" s="8">
        <v>1983</v>
      </c>
      <c r="P69" s="9">
        <v>50</v>
      </c>
      <c r="Q69" s="11">
        <f t="shared" si="2"/>
        <v>0.4</v>
      </c>
      <c r="R69" s="11">
        <f t="shared" si="3"/>
        <v>0.4</v>
      </c>
      <c r="S69" s="9">
        <f t="shared" si="4"/>
        <v>20</v>
      </c>
      <c r="T69" s="12">
        <v>19000</v>
      </c>
      <c r="U69" s="12">
        <f t="shared" si="5"/>
        <v>5092000</v>
      </c>
      <c r="V69" s="12">
        <f t="shared" si="6"/>
        <v>2036800</v>
      </c>
      <c r="W69" s="12">
        <f t="shared" si="7"/>
        <v>101840</v>
      </c>
      <c r="X69" s="24">
        <f t="shared" si="8"/>
        <v>40736</v>
      </c>
      <c r="Z69" s="31">
        <f t="shared" si="9"/>
        <v>2033</v>
      </c>
      <c r="AA69" s="32">
        <f t="shared" si="10"/>
        <v>2083</v>
      </c>
      <c r="AB69" s="9">
        <f t="shared" si="11"/>
        <v>2133</v>
      </c>
      <c r="AC69" s="9">
        <f t="shared" si="12"/>
        <v>2183</v>
      </c>
      <c r="AD69" s="9">
        <f t="shared" si="13"/>
        <v>2233</v>
      </c>
      <c r="AE69" s="9">
        <f t="shared" si="14"/>
        <v>2283</v>
      </c>
      <c r="AF69" s="9">
        <f t="shared" si="15"/>
        <v>2333</v>
      </c>
      <c r="AG69" s="9">
        <f t="shared" si="16"/>
        <v>2383</v>
      </c>
      <c r="AH69" s="9">
        <f t="shared" si="17"/>
        <v>2433</v>
      </c>
      <c r="AI69" s="9">
        <f t="shared" si="18"/>
        <v>2483</v>
      </c>
      <c r="AJ69" s="9">
        <f t="shared" si="19"/>
        <v>2533</v>
      </c>
      <c r="AK69" s="33">
        <f t="shared" si="20"/>
        <v>2583</v>
      </c>
      <c r="AM69" s="40" t="str">
        <f t="shared" si="37"/>
        <v/>
      </c>
      <c r="AN69" s="39" t="str">
        <f t="shared" si="37"/>
        <v/>
      </c>
      <c r="AO69" s="39" t="str">
        <f t="shared" si="37"/>
        <v/>
      </c>
      <c r="AP69" s="39" t="str">
        <f t="shared" si="37"/>
        <v/>
      </c>
      <c r="AQ69" s="39" t="str">
        <f t="shared" si="37"/>
        <v/>
      </c>
      <c r="AR69" s="39" t="str">
        <f t="shared" si="37"/>
        <v/>
      </c>
      <c r="AS69" s="39" t="str">
        <f t="shared" si="37"/>
        <v/>
      </c>
      <c r="AT69" s="39" t="str">
        <f t="shared" si="37"/>
        <v/>
      </c>
      <c r="AU69" s="39" t="str">
        <f t="shared" si="37"/>
        <v/>
      </c>
      <c r="AV69" s="39" t="str">
        <f t="shared" si="37"/>
        <v/>
      </c>
      <c r="AW69" s="39" t="str">
        <f t="shared" si="37"/>
        <v/>
      </c>
      <c r="AX69" s="39" t="str">
        <f t="shared" si="37"/>
        <v/>
      </c>
      <c r="AY69" s="39" t="str">
        <f t="shared" si="37"/>
        <v/>
      </c>
      <c r="AZ69" s="39" t="str">
        <f t="shared" si="37"/>
        <v/>
      </c>
      <c r="BA69" s="39" t="str">
        <f t="shared" si="37"/>
        <v/>
      </c>
      <c r="BB69" s="39" t="str">
        <f t="shared" si="37"/>
        <v/>
      </c>
      <c r="BC69" s="39" t="str">
        <f t="shared" si="36"/>
        <v/>
      </c>
      <c r="BD69" s="39" t="str">
        <f t="shared" si="36"/>
        <v/>
      </c>
      <c r="BE69" s="39" t="str">
        <f t="shared" si="36"/>
        <v/>
      </c>
      <c r="BF69" s="39" t="str">
        <f t="shared" si="36"/>
        <v/>
      </c>
      <c r="BG69" s="39">
        <f t="shared" si="36"/>
        <v>5092000</v>
      </c>
      <c r="BH69" s="39" t="str">
        <f t="shared" si="36"/>
        <v/>
      </c>
      <c r="BI69" s="39" t="str">
        <f t="shared" si="36"/>
        <v/>
      </c>
      <c r="BJ69" s="39" t="str">
        <f t="shared" si="36"/>
        <v/>
      </c>
      <c r="BK69" s="39" t="str">
        <f t="shared" si="36"/>
        <v/>
      </c>
      <c r="BL69" s="39" t="str">
        <f t="shared" si="36"/>
        <v/>
      </c>
      <c r="BM69" s="39" t="str">
        <f t="shared" si="36"/>
        <v/>
      </c>
      <c r="BN69" s="39" t="str">
        <f t="shared" si="36"/>
        <v/>
      </c>
      <c r="BO69" s="39" t="str">
        <f t="shared" si="36"/>
        <v/>
      </c>
      <c r="BP69" s="39" t="str">
        <f t="shared" si="36"/>
        <v/>
      </c>
      <c r="BQ69" s="39" t="str">
        <f t="shared" si="36"/>
        <v/>
      </c>
      <c r="BR69" s="39" t="str">
        <f t="shared" si="39"/>
        <v/>
      </c>
      <c r="BS69" s="39" t="str">
        <f t="shared" si="39"/>
        <v/>
      </c>
      <c r="BT69" s="39" t="str">
        <f t="shared" si="39"/>
        <v/>
      </c>
      <c r="BU69" s="39" t="str">
        <f t="shared" si="39"/>
        <v/>
      </c>
      <c r="BV69" s="39" t="str">
        <f t="shared" si="39"/>
        <v/>
      </c>
      <c r="BW69" s="39" t="str">
        <f t="shared" si="39"/>
        <v/>
      </c>
      <c r="BX69" s="39" t="str">
        <f t="shared" si="39"/>
        <v/>
      </c>
      <c r="BY69" s="39" t="str">
        <f t="shared" si="39"/>
        <v/>
      </c>
      <c r="BZ69" s="39" t="str">
        <f t="shared" si="39"/>
        <v/>
      </c>
      <c r="CA69" s="39" t="str">
        <f t="shared" si="39"/>
        <v/>
      </c>
      <c r="CB69" s="39" t="str">
        <f t="shared" si="39"/>
        <v/>
      </c>
      <c r="CC69" s="39" t="str">
        <f t="shared" si="39"/>
        <v/>
      </c>
      <c r="CD69" s="39" t="str">
        <f t="shared" si="39"/>
        <v/>
      </c>
      <c r="CE69" s="39" t="str">
        <f t="shared" si="39"/>
        <v/>
      </c>
      <c r="CF69" s="39" t="str">
        <f t="shared" si="39"/>
        <v/>
      </c>
      <c r="CG69" s="39" t="str">
        <f t="shared" si="39"/>
        <v/>
      </c>
      <c r="CH69" s="39" t="str">
        <f t="shared" si="38"/>
        <v/>
      </c>
      <c r="CI69" s="39" t="str">
        <f t="shared" si="38"/>
        <v/>
      </c>
      <c r="CJ69" s="39" t="str">
        <f t="shared" si="38"/>
        <v/>
      </c>
      <c r="CK69" s="39" t="str">
        <f t="shared" si="38"/>
        <v/>
      </c>
      <c r="CL69" s="39" t="str">
        <f t="shared" si="38"/>
        <v/>
      </c>
      <c r="CM69" s="41" t="str">
        <f t="shared" si="38"/>
        <v/>
      </c>
    </row>
    <row r="70" spans="2:91">
      <c r="B70" s="23" t="s">
        <v>166</v>
      </c>
      <c r="C70" s="9" t="s">
        <v>100</v>
      </c>
      <c r="D70" s="4" t="s">
        <v>94</v>
      </c>
      <c r="E70" s="10" t="s">
        <v>26</v>
      </c>
      <c r="F70" s="10" t="s">
        <v>27</v>
      </c>
      <c r="G70" s="5" t="s">
        <v>29</v>
      </c>
      <c r="H70" s="5">
        <v>100</v>
      </c>
      <c r="I70" s="8">
        <v>100</v>
      </c>
      <c r="J70" s="8"/>
      <c r="K70" s="8"/>
      <c r="L70" s="9"/>
      <c r="M70" s="8"/>
      <c r="N70" s="8"/>
      <c r="O70" s="8">
        <v>1975</v>
      </c>
      <c r="P70" s="9">
        <v>50</v>
      </c>
      <c r="Q70" s="11">
        <f>(P70-(2013-O70))/P70</f>
        <v>0.24</v>
      </c>
      <c r="R70" s="11">
        <f>Q70</f>
        <v>0.24</v>
      </c>
      <c r="S70" s="9">
        <f>ROUND(R70*P70,0)</f>
        <v>12</v>
      </c>
      <c r="T70" s="12">
        <v>19000</v>
      </c>
      <c r="U70" s="12">
        <f>T70*I70</f>
        <v>1900000</v>
      </c>
      <c r="V70" s="12">
        <f>U70*R70</f>
        <v>456000</v>
      </c>
      <c r="W70" s="12">
        <f>U70/P70</f>
        <v>38000</v>
      </c>
      <c r="X70" s="24">
        <f>V70/P70</f>
        <v>9120</v>
      </c>
      <c r="Z70" s="31">
        <f t="shared" si="9"/>
        <v>2025</v>
      </c>
      <c r="AA70" s="32">
        <f t="shared" si="10"/>
        <v>2075</v>
      </c>
      <c r="AB70" s="9">
        <f t="shared" si="11"/>
        <v>2125</v>
      </c>
      <c r="AC70" s="9">
        <f t="shared" si="12"/>
        <v>2175</v>
      </c>
      <c r="AD70" s="9">
        <f t="shared" si="13"/>
        <v>2225</v>
      </c>
      <c r="AE70" s="9">
        <f t="shared" si="14"/>
        <v>2275</v>
      </c>
      <c r="AF70" s="9">
        <f t="shared" si="15"/>
        <v>2325</v>
      </c>
      <c r="AG70" s="9">
        <f t="shared" si="16"/>
        <v>2375</v>
      </c>
      <c r="AH70" s="9">
        <f t="shared" si="17"/>
        <v>2425</v>
      </c>
      <c r="AI70" s="9">
        <f t="shared" si="18"/>
        <v>2475</v>
      </c>
      <c r="AJ70" s="9">
        <f t="shared" si="19"/>
        <v>2525</v>
      </c>
      <c r="AK70" s="33">
        <f t="shared" si="20"/>
        <v>2575</v>
      </c>
      <c r="AM70" s="40" t="str">
        <f t="shared" si="37"/>
        <v/>
      </c>
      <c r="AN70" s="39" t="str">
        <f t="shared" si="37"/>
        <v/>
      </c>
      <c r="AO70" s="39" t="str">
        <f t="shared" si="37"/>
        <v/>
      </c>
      <c r="AP70" s="39" t="str">
        <f t="shared" si="37"/>
        <v/>
      </c>
      <c r="AQ70" s="39" t="str">
        <f t="shared" si="37"/>
        <v/>
      </c>
      <c r="AR70" s="39" t="str">
        <f t="shared" si="37"/>
        <v/>
      </c>
      <c r="AS70" s="39" t="str">
        <f t="shared" si="37"/>
        <v/>
      </c>
      <c r="AT70" s="39" t="str">
        <f t="shared" si="37"/>
        <v/>
      </c>
      <c r="AU70" s="39" t="str">
        <f t="shared" si="37"/>
        <v/>
      </c>
      <c r="AV70" s="39" t="str">
        <f t="shared" si="37"/>
        <v/>
      </c>
      <c r="AW70" s="39" t="str">
        <f t="shared" si="37"/>
        <v/>
      </c>
      <c r="AX70" s="39" t="str">
        <f t="shared" si="37"/>
        <v/>
      </c>
      <c r="AY70" s="39">
        <f t="shared" si="37"/>
        <v>1900000</v>
      </c>
      <c r="AZ70" s="39" t="str">
        <f t="shared" si="37"/>
        <v/>
      </c>
      <c r="BA70" s="39" t="str">
        <f t="shared" si="37"/>
        <v/>
      </c>
      <c r="BB70" s="39" t="str">
        <f t="shared" si="37"/>
        <v/>
      </c>
      <c r="BC70" s="39" t="str">
        <f t="shared" si="36"/>
        <v/>
      </c>
      <c r="BD70" s="39" t="str">
        <f t="shared" si="36"/>
        <v/>
      </c>
      <c r="BE70" s="39" t="str">
        <f t="shared" si="36"/>
        <v/>
      </c>
      <c r="BF70" s="39" t="str">
        <f t="shared" si="36"/>
        <v/>
      </c>
      <c r="BG70" s="39" t="str">
        <f t="shared" si="36"/>
        <v/>
      </c>
      <c r="BH70" s="39" t="str">
        <f t="shared" si="36"/>
        <v/>
      </c>
      <c r="BI70" s="39" t="str">
        <f t="shared" si="36"/>
        <v/>
      </c>
      <c r="BJ70" s="39" t="str">
        <f t="shared" si="36"/>
        <v/>
      </c>
      <c r="BK70" s="39" t="str">
        <f t="shared" si="36"/>
        <v/>
      </c>
      <c r="BL70" s="39" t="str">
        <f t="shared" si="36"/>
        <v/>
      </c>
      <c r="BM70" s="39" t="str">
        <f t="shared" si="36"/>
        <v/>
      </c>
      <c r="BN70" s="39" t="str">
        <f t="shared" si="36"/>
        <v/>
      </c>
      <c r="BO70" s="39" t="str">
        <f t="shared" si="36"/>
        <v/>
      </c>
      <c r="BP70" s="39" t="str">
        <f t="shared" si="36"/>
        <v/>
      </c>
      <c r="BQ70" s="39" t="str">
        <f t="shared" si="36"/>
        <v/>
      </c>
      <c r="BR70" s="39" t="str">
        <f t="shared" si="39"/>
        <v/>
      </c>
      <c r="BS70" s="39" t="str">
        <f t="shared" si="39"/>
        <v/>
      </c>
      <c r="BT70" s="39" t="str">
        <f t="shared" si="39"/>
        <v/>
      </c>
      <c r="BU70" s="39" t="str">
        <f t="shared" si="39"/>
        <v/>
      </c>
      <c r="BV70" s="39" t="str">
        <f t="shared" si="39"/>
        <v/>
      </c>
      <c r="BW70" s="39" t="str">
        <f t="shared" si="39"/>
        <v/>
      </c>
      <c r="BX70" s="39" t="str">
        <f t="shared" si="39"/>
        <v/>
      </c>
      <c r="BY70" s="39" t="str">
        <f t="shared" si="39"/>
        <v/>
      </c>
      <c r="BZ70" s="39" t="str">
        <f t="shared" si="39"/>
        <v/>
      </c>
      <c r="CA70" s="39" t="str">
        <f t="shared" si="39"/>
        <v/>
      </c>
      <c r="CB70" s="39" t="str">
        <f t="shared" si="39"/>
        <v/>
      </c>
      <c r="CC70" s="39" t="str">
        <f t="shared" si="39"/>
        <v/>
      </c>
      <c r="CD70" s="39" t="str">
        <f t="shared" si="39"/>
        <v/>
      </c>
      <c r="CE70" s="39" t="str">
        <f t="shared" si="39"/>
        <v/>
      </c>
      <c r="CF70" s="39" t="str">
        <f t="shared" si="39"/>
        <v/>
      </c>
      <c r="CG70" s="39" t="str">
        <f t="shared" si="39"/>
        <v/>
      </c>
      <c r="CH70" s="39" t="str">
        <f t="shared" si="38"/>
        <v/>
      </c>
      <c r="CI70" s="39" t="str">
        <f t="shared" si="38"/>
        <v/>
      </c>
      <c r="CJ70" s="39" t="str">
        <f t="shared" si="38"/>
        <v/>
      </c>
      <c r="CK70" s="39" t="str">
        <f t="shared" si="38"/>
        <v/>
      </c>
      <c r="CL70" s="39" t="str">
        <f t="shared" si="38"/>
        <v/>
      </c>
      <c r="CM70" s="41" t="str">
        <f t="shared" si="38"/>
        <v/>
      </c>
    </row>
    <row r="71" spans="2:91" ht="15.75" thickBot="1">
      <c r="B71" s="25" t="s">
        <v>167</v>
      </c>
      <c r="C71" s="13" t="s">
        <v>100</v>
      </c>
      <c r="D71" s="14" t="s">
        <v>95</v>
      </c>
      <c r="E71" s="15" t="s">
        <v>26</v>
      </c>
      <c r="F71" s="15" t="s">
        <v>27</v>
      </c>
      <c r="G71" s="15" t="s">
        <v>28</v>
      </c>
      <c r="H71" s="16">
        <v>100</v>
      </c>
      <c r="I71" s="17">
        <v>286</v>
      </c>
      <c r="J71" s="17"/>
      <c r="K71" s="17"/>
      <c r="L71" s="13"/>
      <c r="M71" s="17"/>
      <c r="N71" s="17"/>
      <c r="O71" s="17">
        <v>1983</v>
      </c>
      <c r="P71" s="13">
        <v>50</v>
      </c>
      <c r="Q71" s="18">
        <f>(P71-(2013-O71))/P71</f>
        <v>0.4</v>
      </c>
      <c r="R71" s="18">
        <f>Q71</f>
        <v>0.4</v>
      </c>
      <c r="S71" s="13">
        <f>ROUND(R71*P71,0)</f>
        <v>20</v>
      </c>
      <c r="T71" s="19">
        <v>19000</v>
      </c>
      <c r="U71" s="19">
        <f>T71*I71</f>
        <v>5434000</v>
      </c>
      <c r="V71" s="19">
        <f>U71*R71</f>
        <v>2173600</v>
      </c>
      <c r="W71" s="19">
        <f>U71/P71</f>
        <v>108680</v>
      </c>
      <c r="X71" s="26">
        <f>V71/P71</f>
        <v>43472</v>
      </c>
      <c r="Z71" s="31">
        <f>2013+S71</f>
        <v>2033</v>
      </c>
      <c r="AA71" s="32">
        <f t="shared" ref="AA71:AK71" si="40">Z71+$P71</f>
        <v>2083</v>
      </c>
      <c r="AB71" s="9">
        <f t="shared" si="40"/>
        <v>2133</v>
      </c>
      <c r="AC71" s="9">
        <f t="shared" si="40"/>
        <v>2183</v>
      </c>
      <c r="AD71" s="9">
        <f t="shared" si="40"/>
        <v>2233</v>
      </c>
      <c r="AE71" s="9">
        <f t="shared" si="40"/>
        <v>2283</v>
      </c>
      <c r="AF71" s="9">
        <f t="shared" si="40"/>
        <v>2333</v>
      </c>
      <c r="AG71" s="9">
        <f t="shared" si="40"/>
        <v>2383</v>
      </c>
      <c r="AH71" s="9">
        <f t="shared" si="40"/>
        <v>2433</v>
      </c>
      <c r="AI71" s="9">
        <f t="shared" si="40"/>
        <v>2483</v>
      </c>
      <c r="AJ71" s="9">
        <f t="shared" si="40"/>
        <v>2533</v>
      </c>
      <c r="AK71" s="33">
        <f t="shared" si="40"/>
        <v>2583</v>
      </c>
      <c r="AM71" s="42" t="str">
        <f t="shared" si="37"/>
        <v/>
      </c>
      <c r="AN71" s="43" t="str">
        <f t="shared" si="37"/>
        <v/>
      </c>
      <c r="AO71" s="43" t="str">
        <f t="shared" si="37"/>
        <v/>
      </c>
      <c r="AP71" s="43" t="str">
        <f t="shared" si="37"/>
        <v/>
      </c>
      <c r="AQ71" s="43" t="str">
        <f t="shared" si="37"/>
        <v/>
      </c>
      <c r="AR71" s="43" t="str">
        <f t="shared" si="37"/>
        <v/>
      </c>
      <c r="AS71" s="43" t="str">
        <f t="shared" si="37"/>
        <v/>
      </c>
      <c r="AT71" s="43" t="str">
        <f t="shared" si="37"/>
        <v/>
      </c>
      <c r="AU71" s="43" t="str">
        <f t="shared" si="37"/>
        <v/>
      </c>
      <c r="AV71" s="43" t="str">
        <f t="shared" si="37"/>
        <v/>
      </c>
      <c r="AW71" s="43" t="str">
        <f t="shared" si="37"/>
        <v/>
      </c>
      <c r="AX71" s="43" t="str">
        <f t="shared" si="37"/>
        <v/>
      </c>
      <c r="AY71" s="43" t="str">
        <f t="shared" si="37"/>
        <v/>
      </c>
      <c r="AZ71" s="43" t="str">
        <f t="shared" si="37"/>
        <v/>
      </c>
      <c r="BA71" s="43" t="str">
        <f t="shared" si="37"/>
        <v/>
      </c>
      <c r="BB71" s="43" t="str">
        <f t="shared" si="37"/>
        <v/>
      </c>
      <c r="BC71" s="43" t="str">
        <f t="shared" si="36"/>
        <v/>
      </c>
      <c r="BD71" s="43" t="str">
        <f t="shared" si="36"/>
        <v/>
      </c>
      <c r="BE71" s="43" t="str">
        <f t="shared" si="36"/>
        <v/>
      </c>
      <c r="BF71" s="43" t="str">
        <f t="shared" si="36"/>
        <v/>
      </c>
      <c r="BG71" s="43">
        <f t="shared" si="36"/>
        <v>5434000</v>
      </c>
      <c r="BH71" s="43" t="str">
        <f t="shared" si="36"/>
        <v/>
      </c>
      <c r="BI71" s="43" t="str">
        <f t="shared" si="36"/>
        <v/>
      </c>
      <c r="BJ71" s="43" t="str">
        <f t="shared" si="36"/>
        <v/>
      </c>
      <c r="BK71" s="43" t="str">
        <f t="shared" si="36"/>
        <v/>
      </c>
      <c r="BL71" s="43" t="str">
        <f t="shared" si="36"/>
        <v/>
      </c>
      <c r="BM71" s="43" t="str">
        <f t="shared" si="36"/>
        <v/>
      </c>
      <c r="BN71" s="43" t="str">
        <f t="shared" si="36"/>
        <v/>
      </c>
      <c r="BO71" s="43" t="str">
        <f t="shared" si="36"/>
        <v/>
      </c>
      <c r="BP71" s="43" t="str">
        <f t="shared" si="36"/>
        <v/>
      </c>
      <c r="BQ71" s="43" t="str">
        <f t="shared" si="36"/>
        <v/>
      </c>
      <c r="BR71" s="43" t="str">
        <f t="shared" si="39"/>
        <v/>
      </c>
      <c r="BS71" s="43" t="str">
        <f t="shared" si="39"/>
        <v/>
      </c>
      <c r="BT71" s="43" t="str">
        <f t="shared" si="39"/>
        <v/>
      </c>
      <c r="BU71" s="43" t="str">
        <f t="shared" si="39"/>
        <v/>
      </c>
      <c r="BV71" s="43" t="str">
        <f t="shared" si="39"/>
        <v/>
      </c>
      <c r="BW71" s="43" t="str">
        <f t="shared" si="39"/>
        <v/>
      </c>
      <c r="BX71" s="43" t="str">
        <f t="shared" si="39"/>
        <v/>
      </c>
      <c r="BY71" s="43" t="str">
        <f t="shared" si="39"/>
        <v/>
      </c>
      <c r="BZ71" s="43" t="str">
        <f t="shared" si="39"/>
        <v/>
      </c>
      <c r="CA71" s="43" t="str">
        <f t="shared" si="39"/>
        <v/>
      </c>
      <c r="CB71" s="43" t="str">
        <f t="shared" si="39"/>
        <v/>
      </c>
      <c r="CC71" s="43" t="str">
        <f t="shared" si="39"/>
        <v/>
      </c>
      <c r="CD71" s="43" t="str">
        <f t="shared" si="39"/>
        <v/>
      </c>
      <c r="CE71" s="43" t="str">
        <f t="shared" si="39"/>
        <v/>
      </c>
      <c r="CF71" s="43" t="str">
        <f t="shared" si="39"/>
        <v/>
      </c>
      <c r="CG71" s="43" t="str">
        <f t="shared" si="39"/>
        <v/>
      </c>
      <c r="CH71" s="43" t="str">
        <f t="shared" si="38"/>
        <v/>
      </c>
      <c r="CI71" s="43" t="str">
        <f t="shared" si="38"/>
        <v/>
      </c>
      <c r="CJ71" s="43" t="str">
        <f t="shared" si="38"/>
        <v/>
      </c>
      <c r="CK71" s="43" t="str">
        <f t="shared" si="38"/>
        <v/>
      </c>
      <c r="CL71" s="43" t="str">
        <f t="shared" si="38"/>
        <v/>
      </c>
      <c r="CM71" s="44" t="str">
        <f t="shared" si="38"/>
        <v/>
      </c>
    </row>
    <row r="72" spans="2:91" ht="15.75" thickBot="1">
      <c r="B72" s="254" t="s">
        <v>210</v>
      </c>
      <c r="C72" s="255"/>
      <c r="D72" s="255"/>
      <c r="E72" s="255"/>
      <c r="F72" s="255"/>
      <c r="G72" s="255"/>
      <c r="H72" s="256"/>
      <c r="I72" s="20">
        <f>SUM(I6:I71)</f>
        <v>19719</v>
      </c>
      <c r="J72" s="222" t="s">
        <v>168</v>
      </c>
      <c r="K72" s="223"/>
      <c r="L72" s="223"/>
      <c r="M72" s="223"/>
      <c r="N72" s="223"/>
      <c r="O72" s="223"/>
      <c r="P72" s="223"/>
      <c r="Q72" s="223"/>
      <c r="R72" s="223"/>
      <c r="S72" s="223"/>
      <c r="T72" s="224"/>
      <c r="U72" s="21">
        <f>SUM(U6:U71)</f>
        <v>372013000</v>
      </c>
      <c r="V72" s="21">
        <f>SUM(V6:V71)</f>
        <v>115663720</v>
      </c>
      <c r="W72" s="21">
        <f>SUM(W6:W71)</f>
        <v>7440260</v>
      </c>
      <c r="X72" s="22">
        <f>SUM(X6:X71)</f>
        <v>2313274.4000000004</v>
      </c>
      <c r="AM72" s="37">
        <f>SUM(AM6:AM71)</f>
        <v>0</v>
      </c>
      <c r="AN72" s="37">
        <f t="shared" ref="AN72:CM72" si="41">SUM(AN6:AN71)</f>
        <v>0</v>
      </c>
      <c r="AO72" s="37">
        <f t="shared" si="41"/>
        <v>0</v>
      </c>
      <c r="AP72" s="37">
        <f t="shared" si="41"/>
        <v>0</v>
      </c>
      <c r="AQ72" s="37">
        <f t="shared" si="41"/>
        <v>70346000</v>
      </c>
      <c r="AR72" s="37">
        <f t="shared" si="41"/>
        <v>29298000</v>
      </c>
      <c r="AS72" s="37">
        <f t="shared" si="41"/>
        <v>0</v>
      </c>
      <c r="AT72" s="37">
        <f t="shared" si="41"/>
        <v>42610000</v>
      </c>
      <c r="AU72" s="37">
        <f t="shared" si="41"/>
        <v>0</v>
      </c>
      <c r="AV72" s="37">
        <f t="shared" si="41"/>
        <v>0</v>
      </c>
      <c r="AW72" s="37">
        <f t="shared" si="41"/>
        <v>0</v>
      </c>
      <c r="AX72" s="37">
        <f t="shared" si="41"/>
        <v>0</v>
      </c>
      <c r="AY72" s="37">
        <f t="shared" si="41"/>
        <v>7144000</v>
      </c>
      <c r="AZ72" s="37">
        <f t="shared" si="41"/>
        <v>3360000</v>
      </c>
      <c r="BA72" s="37">
        <f t="shared" si="41"/>
        <v>0</v>
      </c>
      <c r="BB72" s="37">
        <f t="shared" si="41"/>
        <v>0</v>
      </c>
      <c r="BC72" s="37">
        <f t="shared" si="41"/>
        <v>0</v>
      </c>
      <c r="BD72" s="37">
        <f t="shared" si="41"/>
        <v>13585000</v>
      </c>
      <c r="BE72" s="37">
        <f t="shared" si="41"/>
        <v>0</v>
      </c>
      <c r="BF72" s="37">
        <f t="shared" si="41"/>
        <v>40144000</v>
      </c>
      <c r="BG72" s="37">
        <f t="shared" si="41"/>
        <v>10526000</v>
      </c>
      <c r="BH72" s="37">
        <f t="shared" si="41"/>
        <v>46555000</v>
      </c>
      <c r="BI72" s="37">
        <f t="shared" si="41"/>
        <v>9134000</v>
      </c>
      <c r="BJ72" s="37">
        <f t="shared" si="41"/>
        <v>11875000</v>
      </c>
      <c r="BK72" s="37">
        <f t="shared" si="41"/>
        <v>63137000</v>
      </c>
      <c r="BL72" s="37">
        <f t="shared" si="41"/>
        <v>0</v>
      </c>
      <c r="BM72" s="37">
        <f t="shared" si="41"/>
        <v>0</v>
      </c>
      <c r="BN72" s="37">
        <f t="shared" si="41"/>
        <v>0</v>
      </c>
      <c r="BO72" s="37">
        <f t="shared" si="41"/>
        <v>11058000</v>
      </c>
      <c r="BP72" s="37">
        <f t="shared" si="41"/>
        <v>5320000</v>
      </c>
      <c r="BQ72" s="37">
        <f t="shared" si="41"/>
        <v>0</v>
      </c>
      <c r="BR72" s="37">
        <f t="shared" si="41"/>
        <v>0</v>
      </c>
      <c r="BS72" s="37">
        <f t="shared" si="41"/>
        <v>0</v>
      </c>
      <c r="BT72" s="37">
        <f t="shared" si="41"/>
        <v>228000</v>
      </c>
      <c r="BU72" s="37">
        <f t="shared" si="41"/>
        <v>5508000</v>
      </c>
      <c r="BV72" s="37">
        <f t="shared" si="41"/>
        <v>0</v>
      </c>
      <c r="BW72" s="37">
        <f t="shared" si="41"/>
        <v>0</v>
      </c>
      <c r="BX72" s="37">
        <f t="shared" si="41"/>
        <v>0</v>
      </c>
      <c r="BY72" s="37">
        <f t="shared" si="41"/>
        <v>0</v>
      </c>
      <c r="BZ72" s="37">
        <f t="shared" si="41"/>
        <v>0</v>
      </c>
      <c r="CA72" s="37">
        <f t="shared" si="41"/>
        <v>0</v>
      </c>
      <c r="CB72" s="37">
        <f t="shared" si="41"/>
        <v>0</v>
      </c>
      <c r="CC72" s="37">
        <f t="shared" si="41"/>
        <v>0</v>
      </c>
      <c r="CD72" s="37">
        <f t="shared" si="41"/>
        <v>304000</v>
      </c>
      <c r="CE72" s="37">
        <f t="shared" si="41"/>
        <v>0</v>
      </c>
      <c r="CF72" s="37">
        <f t="shared" si="41"/>
        <v>1881000</v>
      </c>
      <c r="CG72" s="37">
        <f t="shared" si="41"/>
        <v>0</v>
      </c>
      <c r="CH72" s="37">
        <f t="shared" si="41"/>
        <v>0</v>
      </c>
      <c r="CI72" s="37">
        <f t="shared" si="41"/>
        <v>0</v>
      </c>
      <c r="CJ72" s="37">
        <f t="shared" si="41"/>
        <v>0</v>
      </c>
      <c r="CK72" s="37">
        <f t="shared" si="41"/>
        <v>0</v>
      </c>
      <c r="CL72" s="37">
        <f t="shared" si="41"/>
        <v>0</v>
      </c>
      <c r="CM72" s="38">
        <f t="shared" si="41"/>
        <v>0</v>
      </c>
    </row>
    <row r="74" spans="2:91">
      <c r="B74" s="235" t="s">
        <v>563</v>
      </c>
      <c r="C74" s="235"/>
      <c r="D74" s="235"/>
      <c r="E74" s="235"/>
      <c r="F74" s="235"/>
      <c r="G74" s="235"/>
    </row>
  </sheetData>
  <mergeCells count="33">
    <mergeCell ref="B4:B5"/>
    <mergeCell ref="C4:C5"/>
    <mergeCell ref="D4:D5"/>
    <mergeCell ref="E4:E5"/>
    <mergeCell ref="B2:X2"/>
    <mergeCell ref="B3:F3"/>
    <mergeCell ref="G3:N3"/>
    <mergeCell ref="O3:S3"/>
    <mergeCell ref="T3:X3"/>
    <mergeCell ref="F4:F5"/>
    <mergeCell ref="S4:S5"/>
    <mergeCell ref="G4:G5"/>
    <mergeCell ref="H4:H5"/>
    <mergeCell ref="I4:I5"/>
    <mergeCell ref="J4:K4"/>
    <mergeCell ref="L4:L5"/>
    <mergeCell ref="M4:M5"/>
    <mergeCell ref="B74:G74"/>
    <mergeCell ref="Z4:AK4"/>
    <mergeCell ref="AM4:CM4"/>
    <mergeCell ref="Z5:AK5"/>
    <mergeCell ref="T4:T5"/>
    <mergeCell ref="U4:U5"/>
    <mergeCell ref="V4:V5"/>
    <mergeCell ref="W4:W5"/>
    <mergeCell ref="X4:X5"/>
    <mergeCell ref="B72:H72"/>
    <mergeCell ref="J72:T72"/>
    <mergeCell ref="N4:N5"/>
    <mergeCell ref="O4:O5"/>
    <mergeCell ref="P4:P5"/>
    <mergeCell ref="Q4:Q5"/>
    <mergeCell ref="R4:R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H34"/>
  <sheetViews>
    <sheetView topLeftCell="F16" workbookViewId="0">
      <selection activeCell="T32" sqref="T32"/>
    </sheetView>
  </sheetViews>
  <sheetFormatPr defaultRowHeight="15"/>
  <cols>
    <col min="2" max="3" width="10" customWidth="1"/>
    <col min="4" max="4" width="13.7109375" customWidth="1"/>
    <col min="5" max="5" width="15.7109375" customWidth="1"/>
    <col min="6" max="6" width="25.140625" customWidth="1"/>
    <col min="7" max="7" width="31" customWidth="1"/>
    <col min="8" max="8" width="31.28515625" customWidth="1"/>
    <col min="9" max="9" width="9.5703125" bestFit="1" customWidth="1"/>
    <col min="11" max="11" width="7.42578125" customWidth="1"/>
    <col min="12" max="12" width="6.7109375" customWidth="1"/>
    <col min="13" max="14" width="8.28515625" style="45" customWidth="1"/>
    <col min="15" max="15" width="9.5703125" bestFit="1" customWidth="1"/>
    <col min="16" max="16" width="14.42578125" style="46" bestFit="1" customWidth="1"/>
    <col min="17" max="17" width="12.5703125" style="46" bestFit="1" customWidth="1"/>
    <col min="18" max="18" width="11.5703125" style="46" bestFit="1" customWidth="1"/>
    <col min="19" max="19" width="10.85546875" style="46" bestFit="1" customWidth="1"/>
    <col min="21" max="32" width="5" bestFit="1" customWidth="1"/>
    <col min="34" max="34" width="5" bestFit="1" customWidth="1"/>
    <col min="35" max="35" width="11.85546875" bestFit="1" customWidth="1"/>
    <col min="36" max="38" width="5" bestFit="1" customWidth="1"/>
    <col min="39" max="39" width="10.85546875" bestFit="1" customWidth="1"/>
    <col min="40" max="41" width="5" bestFit="1" customWidth="1"/>
    <col min="42" max="42" width="10.85546875" bestFit="1" customWidth="1"/>
    <col min="43" max="44" width="5" bestFit="1" customWidth="1"/>
    <col min="45" max="47" width="11.85546875" bestFit="1" customWidth="1"/>
    <col min="48" max="48" width="5" bestFit="1" customWidth="1"/>
    <col min="49" max="49" width="10.85546875" bestFit="1" customWidth="1"/>
    <col min="50" max="51" width="5" bestFit="1" customWidth="1"/>
    <col min="52" max="52" width="10.85546875" bestFit="1" customWidth="1"/>
    <col min="53" max="53" width="5" bestFit="1" customWidth="1"/>
    <col min="54" max="55" width="11.85546875" bestFit="1" customWidth="1"/>
    <col min="56" max="56" width="10.85546875" bestFit="1" customWidth="1"/>
    <col min="57" max="57" width="11.85546875" bestFit="1" customWidth="1"/>
    <col min="58" max="62" width="5" bestFit="1" customWidth="1"/>
    <col min="63" max="63" width="10.85546875" bestFit="1" customWidth="1"/>
    <col min="64" max="64" width="5" bestFit="1" customWidth="1"/>
    <col min="65" max="65" width="11.85546875" bestFit="1" customWidth="1"/>
    <col min="66" max="69" width="5" bestFit="1" customWidth="1"/>
    <col min="70" max="70" width="10.85546875" bestFit="1" customWidth="1"/>
    <col min="71" max="73" width="5" bestFit="1" customWidth="1"/>
    <col min="74" max="74" width="10.85546875" bestFit="1" customWidth="1"/>
    <col min="75" max="75" width="11.85546875" bestFit="1" customWidth="1"/>
    <col min="76" max="76" width="5" bestFit="1" customWidth="1"/>
    <col min="77" max="77" width="10.85546875" bestFit="1" customWidth="1"/>
    <col min="78" max="83" width="5" bestFit="1" customWidth="1"/>
    <col min="84" max="84" width="10.85546875" bestFit="1" customWidth="1"/>
    <col min="85" max="85" width="11.85546875" bestFit="1" customWidth="1"/>
    <col min="86" max="86" width="5" bestFit="1" customWidth="1"/>
  </cols>
  <sheetData>
    <row r="1" spans="2:86" ht="15.75" thickBot="1"/>
    <row r="2" spans="2:86" ht="16.5" thickBot="1">
      <c r="B2" s="316" t="s">
        <v>209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  <c r="U2" s="319" t="s">
        <v>169</v>
      </c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1"/>
      <c r="AG2" s="7"/>
      <c r="AH2" s="322" t="s">
        <v>170</v>
      </c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4"/>
    </row>
    <row r="3" spans="2:86" ht="15.75" thickBot="1">
      <c r="B3" s="325" t="s">
        <v>0</v>
      </c>
      <c r="C3" s="326"/>
      <c r="D3" s="327"/>
      <c r="E3" s="328" t="s">
        <v>171</v>
      </c>
      <c r="F3" s="328"/>
      <c r="G3" s="328"/>
      <c r="H3" s="328"/>
      <c r="I3" s="328"/>
      <c r="J3" s="329"/>
      <c r="K3" s="330" t="s">
        <v>2</v>
      </c>
      <c r="L3" s="331"/>
      <c r="M3" s="331"/>
      <c r="N3" s="331"/>
      <c r="O3" s="332"/>
      <c r="P3" s="333" t="s">
        <v>3</v>
      </c>
      <c r="Q3" s="334"/>
      <c r="R3" s="334"/>
      <c r="S3" s="335"/>
      <c r="T3" s="47"/>
      <c r="U3" s="48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51"/>
      <c r="AH3" s="52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4"/>
    </row>
    <row r="4" spans="2:86" ht="39" thickBot="1">
      <c r="B4" s="55" t="s">
        <v>172</v>
      </c>
      <c r="C4" s="56" t="s">
        <v>173</v>
      </c>
      <c r="D4" s="57" t="s">
        <v>7</v>
      </c>
      <c r="E4" s="58" t="s">
        <v>174</v>
      </c>
      <c r="F4" s="56" t="s">
        <v>175</v>
      </c>
      <c r="G4" s="56" t="s">
        <v>176</v>
      </c>
      <c r="H4" s="56" t="s">
        <v>1</v>
      </c>
      <c r="I4" s="56" t="s">
        <v>177</v>
      </c>
      <c r="J4" s="59" t="s">
        <v>178</v>
      </c>
      <c r="K4" s="58" t="s">
        <v>179</v>
      </c>
      <c r="L4" s="56" t="s">
        <v>180</v>
      </c>
      <c r="M4" s="60" t="s">
        <v>17</v>
      </c>
      <c r="N4" s="60" t="s">
        <v>18</v>
      </c>
      <c r="O4" s="61" t="s">
        <v>181</v>
      </c>
      <c r="P4" s="62" t="s">
        <v>182</v>
      </c>
      <c r="Q4" s="63" t="s">
        <v>21</v>
      </c>
      <c r="R4" s="63" t="s">
        <v>22</v>
      </c>
      <c r="S4" s="64" t="s">
        <v>23</v>
      </c>
      <c r="T4" s="47"/>
      <c r="U4" s="308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10"/>
      <c r="AG4" s="47"/>
      <c r="AH4" s="65">
        <v>2013</v>
      </c>
      <c r="AI4" s="66">
        <v>2014</v>
      </c>
      <c r="AJ4" s="66">
        <v>2015</v>
      </c>
      <c r="AK4" s="66">
        <v>2016</v>
      </c>
      <c r="AL4" s="66">
        <v>2017</v>
      </c>
      <c r="AM4" s="66">
        <v>2018</v>
      </c>
      <c r="AN4" s="66">
        <v>2019</v>
      </c>
      <c r="AO4" s="66">
        <v>2020</v>
      </c>
      <c r="AP4" s="66">
        <v>2021</v>
      </c>
      <c r="AQ4" s="66">
        <v>2022</v>
      </c>
      <c r="AR4" s="66">
        <v>2023</v>
      </c>
      <c r="AS4" s="66">
        <v>2024</v>
      </c>
      <c r="AT4" s="66">
        <v>2025</v>
      </c>
      <c r="AU4" s="66">
        <v>2026</v>
      </c>
      <c r="AV4" s="66">
        <v>2027</v>
      </c>
      <c r="AW4" s="66">
        <v>2028</v>
      </c>
      <c r="AX4" s="66">
        <v>2029</v>
      </c>
      <c r="AY4" s="66">
        <v>2030</v>
      </c>
      <c r="AZ4" s="66">
        <v>2031</v>
      </c>
      <c r="BA4" s="66">
        <v>2032</v>
      </c>
      <c r="BB4" s="66">
        <v>2033</v>
      </c>
      <c r="BC4" s="66">
        <v>2034</v>
      </c>
      <c r="BD4" s="66">
        <v>2035</v>
      </c>
      <c r="BE4" s="66">
        <v>2036</v>
      </c>
      <c r="BF4" s="66">
        <v>2037</v>
      </c>
      <c r="BG4" s="66">
        <v>2038</v>
      </c>
      <c r="BH4" s="66">
        <v>2039</v>
      </c>
      <c r="BI4" s="66">
        <v>2040</v>
      </c>
      <c r="BJ4" s="66">
        <v>2041</v>
      </c>
      <c r="BK4" s="66">
        <v>2042</v>
      </c>
      <c r="BL4" s="66">
        <v>2043</v>
      </c>
      <c r="BM4" s="66">
        <v>2044</v>
      </c>
      <c r="BN4" s="66">
        <v>2045</v>
      </c>
      <c r="BO4" s="66">
        <v>2046</v>
      </c>
      <c r="BP4" s="66">
        <v>2047</v>
      </c>
      <c r="BQ4" s="66">
        <v>2048</v>
      </c>
      <c r="BR4" s="66">
        <v>2049</v>
      </c>
      <c r="BS4" s="66">
        <v>2050</v>
      </c>
      <c r="BT4" s="66">
        <v>2051</v>
      </c>
      <c r="BU4" s="66">
        <v>2052</v>
      </c>
      <c r="BV4" s="66">
        <v>2053</v>
      </c>
      <c r="BW4" s="66">
        <v>2054</v>
      </c>
      <c r="BX4" s="66">
        <v>2055</v>
      </c>
      <c r="BY4" s="66">
        <v>2056</v>
      </c>
      <c r="BZ4" s="66">
        <v>2057</v>
      </c>
      <c r="CA4" s="66">
        <v>2058</v>
      </c>
      <c r="CB4" s="66">
        <v>2059</v>
      </c>
      <c r="CC4" s="66">
        <v>2060</v>
      </c>
      <c r="CD4" s="66">
        <v>2061</v>
      </c>
      <c r="CE4" s="66">
        <v>2062</v>
      </c>
      <c r="CF4" s="66">
        <v>2063</v>
      </c>
      <c r="CG4" s="67">
        <v>2064</v>
      </c>
      <c r="CH4" s="68">
        <v>2065</v>
      </c>
    </row>
    <row r="5" spans="2:86" ht="51" customHeight="1">
      <c r="B5" s="311" t="s">
        <v>183</v>
      </c>
      <c r="C5" s="312" t="s">
        <v>211</v>
      </c>
      <c r="D5" s="278" t="s">
        <v>188</v>
      </c>
      <c r="E5" s="278" t="s">
        <v>184</v>
      </c>
      <c r="F5" s="314" t="s">
        <v>185</v>
      </c>
      <c r="G5" s="278" t="s">
        <v>212</v>
      </c>
      <c r="H5" s="315" t="s">
        <v>241</v>
      </c>
      <c r="I5" s="2">
        <v>1</v>
      </c>
      <c r="J5" s="2" t="s">
        <v>186</v>
      </c>
      <c r="K5" s="2">
        <v>1975</v>
      </c>
      <c r="L5" s="2">
        <v>50</v>
      </c>
      <c r="M5" s="69">
        <f>(L5-(2013-K5))/L5</f>
        <v>0.24</v>
      </c>
      <c r="N5" s="69">
        <f>IF(M5&lt;0.1,0.1,M5)</f>
        <v>0.24</v>
      </c>
      <c r="O5" s="2">
        <f t="shared" ref="O5:O30" si="0">ROUND(N5*L5,0)</f>
        <v>12</v>
      </c>
      <c r="P5" s="3">
        <v>29676000</v>
      </c>
      <c r="Q5" s="3">
        <f t="shared" ref="Q5:Q30" si="1">P5*N5</f>
        <v>7122240</v>
      </c>
      <c r="R5" s="3">
        <f t="shared" ref="R5:R30" si="2">ROUND(P5/L5,0)</f>
        <v>593520</v>
      </c>
      <c r="S5" s="70">
        <f t="shared" ref="S5:S30" si="3">ROUND(Q5/L5,0)</f>
        <v>142445</v>
      </c>
      <c r="T5" s="47"/>
      <c r="U5" s="71">
        <f t="shared" ref="U5:U13" si="4">2013+O5</f>
        <v>2025</v>
      </c>
      <c r="V5" s="72">
        <f t="shared" ref="V5:AF29" si="5">U5+$L5</f>
        <v>2075</v>
      </c>
      <c r="W5" s="72">
        <f t="shared" si="5"/>
        <v>2125</v>
      </c>
      <c r="X5" s="72">
        <f t="shared" si="5"/>
        <v>2175</v>
      </c>
      <c r="Y5" s="72">
        <f t="shared" si="5"/>
        <v>2225</v>
      </c>
      <c r="Z5" s="72">
        <f t="shared" si="5"/>
        <v>2275</v>
      </c>
      <c r="AA5" s="72">
        <f t="shared" si="5"/>
        <v>2325</v>
      </c>
      <c r="AB5" s="72">
        <f t="shared" si="5"/>
        <v>2375</v>
      </c>
      <c r="AC5" s="72">
        <f t="shared" si="5"/>
        <v>2425</v>
      </c>
      <c r="AD5" s="72">
        <f t="shared" si="5"/>
        <v>2475</v>
      </c>
      <c r="AE5" s="72">
        <f t="shared" si="5"/>
        <v>2525</v>
      </c>
      <c r="AF5" s="73">
        <f t="shared" si="5"/>
        <v>2575</v>
      </c>
      <c r="AG5" s="47"/>
      <c r="AH5" s="74" t="str">
        <f>IF(ISERROR(HLOOKUP(AH$4,$U5:$AF5,1,FALSE)),"",$P5)</f>
        <v/>
      </c>
      <c r="AI5" s="75" t="str">
        <f t="shared" ref="AI5:CH10" si="6">IF(ISERROR(HLOOKUP(AI$4,$U5:$AF5,1,FALSE)),"",$P5)</f>
        <v/>
      </c>
      <c r="AJ5" s="75" t="str">
        <f t="shared" si="6"/>
        <v/>
      </c>
      <c r="AK5" s="75" t="str">
        <f t="shared" si="6"/>
        <v/>
      </c>
      <c r="AL5" s="75" t="str">
        <f t="shared" si="6"/>
        <v/>
      </c>
      <c r="AM5" s="75" t="str">
        <f t="shared" si="6"/>
        <v/>
      </c>
      <c r="AN5" s="75" t="str">
        <f t="shared" si="6"/>
        <v/>
      </c>
      <c r="AO5" s="75" t="str">
        <f>IF(ISERROR(HLOOKUP(AO$4,$U5:$AF5,1,FALSE)),"",$P5)</f>
        <v/>
      </c>
      <c r="AP5" s="75" t="str">
        <f t="shared" si="6"/>
        <v/>
      </c>
      <c r="AQ5" s="75" t="str">
        <f t="shared" si="6"/>
        <v/>
      </c>
      <c r="AR5" s="75" t="str">
        <f t="shared" si="6"/>
        <v/>
      </c>
      <c r="AS5" s="75" t="str">
        <f t="shared" si="6"/>
        <v/>
      </c>
      <c r="AT5" s="75">
        <f t="shared" si="6"/>
        <v>29676000</v>
      </c>
      <c r="AU5" s="75" t="str">
        <f t="shared" si="6"/>
        <v/>
      </c>
      <c r="AV5" s="75" t="str">
        <f t="shared" si="6"/>
        <v/>
      </c>
      <c r="AW5" s="75" t="str">
        <f t="shared" si="6"/>
        <v/>
      </c>
      <c r="AX5" s="75" t="str">
        <f t="shared" si="6"/>
        <v/>
      </c>
      <c r="AY5" s="75" t="str">
        <f t="shared" si="6"/>
        <v/>
      </c>
      <c r="AZ5" s="75" t="str">
        <f t="shared" si="6"/>
        <v/>
      </c>
      <c r="BA5" s="75" t="str">
        <f t="shared" si="6"/>
        <v/>
      </c>
      <c r="BB5" s="75" t="str">
        <f t="shared" si="6"/>
        <v/>
      </c>
      <c r="BC5" s="75" t="str">
        <f t="shared" si="6"/>
        <v/>
      </c>
      <c r="BD5" s="75" t="str">
        <f t="shared" si="6"/>
        <v/>
      </c>
      <c r="BE5" s="75" t="str">
        <f t="shared" si="6"/>
        <v/>
      </c>
      <c r="BF5" s="75" t="str">
        <f t="shared" si="6"/>
        <v/>
      </c>
      <c r="BG5" s="75" t="str">
        <f t="shared" si="6"/>
        <v/>
      </c>
      <c r="BH5" s="75" t="str">
        <f t="shared" si="6"/>
        <v/>
      </c>
      <c r="BI5" s="75" t="str">
        <f t="shared" si="6"/>
        <v/>
      </c>
      <c r="BJ5" s="75" t="str">
        <f t="shared" si="6"/>
        <v/>
      </c>
      <c r="BK5" s="75" t="str">
        <f t="shared" si="6"/>
        <v/>
      </c>
      <c r="BL5" s="75" t="str">
        <f t="shared" si="6"/>
        <v/>
      </c>
      <c r="BM5" s="75" t="str">
        <f t="shared" si="6"/>
        <v/>
      </c>
      <c r="BN5" s="75" t="str">
        <f t="shared" si="6"/>
        <v/>
      </c>
      <c r="BO5" s="75" t="str">
        <f t="shared" si="6"/>
        <v/>
      </c>
      <c r="BP5" s="75" t="str">
        <f t="shared" si="6"/>
        <v/>
      </c>
      <c r="BQ5" s="75" t="str">
        <f t="shared" si="6"/>
        <v/>
      </c>
      <c r="BR5" s="75" t="str">
        <f t="shared" si="6"/>
        <v/>
      </c>
      <c r="BS5" s="75" t="str">
        <f t="shared" si="6"/>
        <v/>
      </c>
      <c r="BT5" s="75" t="str">
        <f t="shared" si="6"/>
        <v/>
      </c>
      <c r="BU5" s="75" t="str">
        <f t="shared" si="6"/>
        <v/>
      </c>
      <c r="BV5" s="75" t="str">
        <f t="shared" si="6"/>
        <v/>
      </c>
      <c r="BW5" s="75" t="str">
        <f t="shared" si="6"/>
        <v/>
      </c>
      <c r="BX5" s="75" t="str">
        <f t="shared" si="6"/>
        <v/>
      </c>
      <c r="BY5" s="75" t="str">
        <f t="shared" si="6"/>
        <v/>
      </c>
      <c r="BZ5" s="75" t="str">
        <f t="shared" si="6"/>
        <v/>
      </c>
      <c r="CA5" s="75" t="str">
        <f t="shared" si="6"/>
        <v/>
      </c>
      <c r="CB5" s="75" t="str">
        <f t="shared" si="6"/>
        <v/>
      </c>
      <c r="CC5" s="75" t="str">
        <f t="shared" si="6"/>
        <v/>
      </c>
      <c r="CD5" s="75" t="str">
        <f t="shared" si="6"/>
        <v/>
      </c>
      <c r="CE5" s="75" t="str">
        <f t="shared" si="6"/>
        <v/>
      </c>
      <c r="CF5" s="75" t="str">
        <f t="shared" si="6"/>
        <v/>
      </c>
      <c r="CG5" s="75" t="str">
        <f t="shared" si="6"/>
        <v/>
      </c>
      <c r="CH5" s="76" t="str">
        <f t="shared" si="6"/>
        <v/>
      </c>
    </row>
    <row r="6" spans="2:86">
      <c r="B6" s="293"/>
      <c r="C6" s="297"/>
      <c r="D6" s="279"/>
      <c r="E6" s="279"/>
      <c r="F6" s="304"/>
      <c r="G6" s="279"/>
      <c r="H6" s="306"/>
      <c r="I6" s="77">
        <v>1</v>
      </c>
      <c r="J6" s="77" t="s">
        <v>187</v>
      </c>
      <c r="K6" s="77">
        <v>1975</v>
      </c>
      <c r="L6" s="77">
        <v>10</v>
      </c>
      <c r="M6" s="78">
        <f t="shared" ref="M6:M30" si="7">(L6-(2013-K6))/L6</f>
        <v>-2.8</v>
      </c>
      <c r="N6" s="78">
        <f t="shared" ref="N6:N27" si="8">IF(M6&lt;0.1,0.1,M6)</f>
        <v>0.1</v>
      </c>
      <c r="O6" s="9">
        <f t="shared" si="0"/>
        <v>1</v>
      </c>
      <c r="P6" s="80">
        <v>1236500</v>
      </c>
      <c r="Q6" s="12">
        <f t="shared" si="1"/>
        <v>123650</v>
      </c>
      <c r="R6" s="12">
        <f t="shared" si="2"/>
        <v>123650</v>
      </c>
      <c r="S6" s="24">
        <f t="shared" si="3"/>
        <v>12365</v>
      </c>
      <c r="T6" s="47"/>
      <c r="U6" s="71">
        <f t="shared" si="4"/>
        <v>2014</v>
      </c>
      <c r="V6" s="72">
        <f t="shared" si="5"/>
        <v>2024</v>
      </c>
      <c r="W6" s="72">
        <f t="shared" si="5"/>
        <v>2034</v>
      </c>
      <c r="X6" s="72">
        <f t="shared" si="5"/>
        <v>2044</v>
      </c>
      <c r="Y6" s="72">
        <f>X6+$L6</f>
        <v>2054</v>
      </c>
      <c r="Z6" s="72">
        <f t="shared" si="5"/>
        <v>2064</v>
      </c>
      <c r="AA6" s="72">
        <f t="shared" si="5"/>
        <v>2074</v>
      </c>
      <c r="AB6" s="72">
        <f t="shared" si="5"/>
        <v>2084</v>
      </c>
      <c r="AC6" s="72">
        <f t="shared" si="5"/>
        <v>2094</v>
      </c>
      <c r="AD6" s="72">
        <f t="shared" si="5"/>
        <v>2104</v>
      </c>
      <c r="AE6" s="72">
        <f t="shared" si="5"/>
        <v>2114</v>
      </c>
      <c r="AF6" s="73">
        <f t="shared" si="5"/>
        <v>2124</v>
      </c>
      <c r="AG6" s="47"/>
      <c r="AH6" s="74" t="str">
        <f t="shared" ref="AH6:AW20" si="9">IF(ISERROR(HLOOKUP(AH$4,$U6:$AF6,1,FALSE)),"",$P6)</f>
        <v/>
      </c>
      <c r="AI6" s="75">
        <f t="shared" si="9"/>
        <v>1236500</v>
      </c>
      <c r="AJ6" s="75" t="str">
        <f t="shared" si="9"/>
        <v/>
      </c>
      <c r="AK6" s="75" t="str">
        <f t="shared" si="9"/>
        <v/>
      </c>
      <c r="AL6" s="75" t="str">
        <f t="shared" si="9"/>
        <v/>
      </c>
      <c r="AM6" s="75" t="str">
        <f t="shared" si="9"/>
        <v/>
      </c>
      <c r="AN6" s="75" t="str">
        <f t="shared" si="9"/>
        <v/>
      </c>
      <c r="AO6" s="75" t="str">
        <f t="shared" si="9"/>
        <v/>
      </c>
      <c r="AP6" s="75" t="str">
        <f t="shared" si="9"/>
        <v/>
      </c>
      <c r="AQ6" s="75" t="str">
        <f t="shared" si="9"/>
        <v/>
      </c>
      <c r="AR6" s="75" t="str">
        <f t="shared" si="9"/>
        <v/>
      </c>
      <c r="AS6" s="75">
        <f t="shared" si="9"/>
        <v>1236500</v>
      </c>
      <c r="AT6" s="75" t="str">
        <f t="shared" si="9"/>
        <v/>
      </c>
      <c r="AU6" s="75" t="str">
        <f t="shared" si="9"/>
        <v/>
      </c>
      <c r="AV6" s="75" t="str">
        <f t="shared" si="9"/>
        <v/>
      </c>
      <c r="AW6" s="75" t="str">
        <f t="shared" si="9"/>
        <v/>
      </c>
      <c r="AX6" s="75" t="str">
        <f t="shared" si="6"/>
        <v/>
      </c>
      <c r="AY6" s="75" t="str">
        <f t="shared" si="6"/>
        <v/>
      </c>
      <c r="AZ6" s="75" t="str">
        <f t="shared" si="6"/>
        <v/>
      </c>
      <c r="BA6" s="75" t="str">
        <f t="shared" si="6"/>
        <v/>
      </c>
      <c r="BB6" s="75" t="str">
        <f t="shared" si="6"/>
        <v/>
      </c>
      <c r="BC6" s="75">
        <f t="shared" si="6"/>
        <v>1236500</v>
      </c>
      <c r="BD6" s="75" t="str">
        <f t="shared" si="6"/>
        <v/>
      </c>
      <c r="BE6" s="75" t="str">
        <f t="shared" si="6"/>
        <v/>
      </c>
      <c r="BF6" s="75" t="str">
        <f t="shared" si="6"/>
        <v/>
      </c>
      <c r="BG6" s="75" t="str">
        <f t="shared" si="6"/>
        <v/>
      </c>
      <c r="BH6" s="75" t="str">
        <f t="shared" si="6"/>
        <v/>
      </c>
      <c r="BI6" s="75" t="str">
        <f t="shared" si="6"/>
        <v/>
      </c>
      <c r="BJ6" s="75" t="str">
        <f t="shared" si="6"/>
        <v/>
      </c>
      <c r="BK6" s="75" t="str">
        <f t="shared" si="6"/>
        <v/>
      </c>
      <c r="BL6" s="75" t="str">
        <f t="shared" si="6"/>
        <v/>
      </c>
      <c r="BM6" s="75">
        <f t="shared" si="6"/>
        <v>1236500</v>
      </c>
      <c r="BN6" s="75" t="str">
        <f t="shared" si="6"/>
        <v/>
      </c>
      <c r="BO6" s="75" t="str">
        <f t="shared" si="6"/>
        <v/>
      </c>
      <c r="BP6" s="75" t="str">
        <f t="shared" si="6"/>
        <v/>
      </c>
      <c r="BQ6" s="75" t="str">
        <f t="shared" si="6"/>
        <v/>
      </c>
      <c r="BR6" s="75" t="str">
        <f t="shared" si="6"/>
        <v/>
      </c>
      <c r="BS6" s="75" t="str">
        <f t="shared" si="6"/>
        <v/>
      </c>
      <c r="BT6" s="75" t="str">
        <f t="shared" si="6"/>
        <v/>
      </c>
      <c r="BU6" s="75" t="str">
        <f t="shared" si="6"/>
        <v/>
      </c>
      <c r="BV6" s="75" t="str">
        <f t="shared" si="6"/>
        <v/>
      </c>
      <c r="BW6" s="75">
        <f t="shared" si="6"/>
        <v>1236500</v>
      </c>
      <c r="BX6" s="75" t="str">
        <f t="shared" si="6"/>
        <v/>
      </c>
      <c r="BY6" s="75" t="str">
        <f t="shared" si="6"/>
        <v/>
      </c>
      <c r="BZ6" s="75" t="str">
        <f t="shared" si="6"/>
        <v/>
      </c>
      <c r="CA6" s="75" t="str">
        <f t="shared" si="6"/>
        <v/>
      </c>
      <c r="CB6" s="75" t="str">
        <f t="shared" si="6"/>
        <v/>
      </c>
      <c r="CC6" s="75" t="str">
        <f t="shared" si="6"/>
        <v/>
      </c>
      <c r="CD6" s="75" t="str">
        <f t="shared" si="6"/>
        <v/>
      </c>
      <c r="CE6" s="75" t="str">
        <f t="shared" si="6"/>
        <v/>
      </c>
      <c r="CF6" s="75" t="str">
        <f t="shared" si="6"/>
        <v/>
      </c>
      <c r="CG6" s="75">
        <f t="shared" si="6"/>
        <v>1236500</v>
      </c>
      <c r="CH6" s="76" t="str">
        <f t="shared" si="6"/>
        <v/>
      </c>
    </row>
    <row r="7" spans="2:86" ht="45" customHeight="1">
      <c r="B7" s="294"/>
      <c r="C7" s="313"/>
      <c r="D7" s="307" t="s">
        <v>189</v>
      </c>
      <c r="E7" s="300" t="s">
        <v>184</v>
      </c>
      <c r="F7" s="303" t="s">
        <v>185</v>
      </c>
      <c r="G7" s="300" t="s">
        <v>213</v>
      </c>
      <c r="H7" s="305" t="s">
        <v>242</v>
      </c>
      <c r="I7" s="9">
        <v>1</v>
      </c>
      <c r="J7" s="9" t="s">
        <v>186</v>
      </c>
      <c r="K7" s="9">
        <v>1983</v>
      </c>
      <c r="L7" s="9">
        <v>50</v>
      </c>
      <c r="M7" s="78">
        <f t="shared" si="7"/>
        <v>0.4</v>
      </c>
      <c r="N7" s="78">
        <f t="shared" si="8"/>
        <v>0.4</v>
      </c>
      <c r="O7" s="9">
        <f t="shared" si="0"/>
        <v>20</v>
      </c>
      <c r="P7" s="12">
        <v>20726000</v>
      </c>
      <c r="Q7" s="12">
        <f t="shared" si="1"/>
        <v>8290400</v>
      </c>
      <c r="R7" s="12">
        <f t="shared" si="2"/>
        <v>414520</v>
      </c>
      <c r="S7" s="24">
        <f t="shared" si="3"/>
        <v>165808</v>
      </c>
      <c r="T7" s="47"/>
      <c r="U7" s="71">
        <f t="shared" si="4"/>
        <v>2033</v>
      </c>
      <c r="V7" s="72">
        <f t="shared" si="5"/>
        <v>2083</v>
      </c>
      <c r="W7" s="72">
        <f t="shared" si="5"/>
        <v>2133</v>
      </c>
      <c r="X7" s="72">
        <f t="shared" si="5"/>
        <v>2183</v>
      </c>
      <c r="Y7" s="72">
        <f t="shared" si="5"/>
        <v>2233</v>
      </c>
      <c r="Z7" s="72">
        <f t="shared" si="5"/>
        <v>2283</v>
      </c>
      <c r="AA7" s="72">
        <f t="shared" si="5"/>
        <v>2333</v>
      </c>
      <c r="AB7" s="72">
        <f t="shared" si="5"/>
        <v>2383</v>
      </c>
      <c r="AC7" s="72">
        <f t="shared" si="5"/>
        <v>2433</v>
      </c>
      <c r="AD7" s="72">
        <f t="shared" si="5"/>
        <v>2483</v>
      </c>
      <c r="AE7" s="72">
        <f t="shared" si="5"/>
        <v>2533</v>
      </c>
      <c r="AF7" s="73">
        <f t="shared" si="5"/>
        <v>2583</v>
      </c>
      <c r="AG7" s="47"/>
      <c r="AH7" s="74" t="str">
        <f t="shared" si="9"/>
        <v/>
      </c>
      <c r="AI7" s="75" t="str">
        <f t="shared" si="9"/>
        <v/>
      </c>
      <c r="AJ7" s="75" t="str">
        <f t="shared" si="6"/>
        <v/>
      </c>
      <c r="AK7" s="75" t="str">
        <f t="shared" si="6"/>
        <v/>
      </c>
      <c r="AL7" s="75" t="str">
        <f t="shared" si="6"/>
        <v/>
      </c>
      <c r="AM7" s="75" t="str">
        <f t="shared" si="6"/>
        <v/>
      </c>
      <c r="AN7" s="75" t="str">
        <f t="shared" si="6"/>
        <v/>
      </c>
      <c r="AO7" s="75" t="str">
        <f t="shared" si="6"/>
        <v/>
      </c>
      <c r="AP7" s="75" t="str">
        <f t="shared" si="6"/>
        <v/>
      </c>
      <c r="AQ7" s="75" t="str">
        <f t="shared" si="6"/>
        <v/>
      </c>
      <c r="AR7" s="75" t="str">
        <f t="shared" si="6"/>
        <v/>
      </c>
      <c r="AS7" s="75" t="str">
        <f t="shared" si="6"/>
        <v/>
      </c>
      <c r="AT7" s="75" t="str">
        <f t="shared" si="6"/>
        <v/>
      </c>
      <c r="AU7" s="75" t="str">
        <f t="shared" si="6"/>
        <v/>
      </c>
      <c r="AV7" s="75" t="str">
        <f t="shared" si="6"/>
        <v/>
      </c>
      <c r="AW7" s="75" t="str">
        <f t="shared" si="6"/>
        <v/>
      </c>
      <c r="AX7" s="75" t="str">
        <f t="shared" si="6"/>
        <v/>
      </c>
      <c r="AY7" s="75" t="str">
        <f t="shared" si="6"/>
        <v/>
      </c>
      <c r="AZ7" s="75" t="str">
        <f t="shared" si="6"/>
        <v/>
      </c>
      <c r="BA7" s="75" t="str">
        <f t="shared" si="6"/>
        <v/>
      </c>
      <c r="BB7" s="75">
        <f t="shared" si="6"/>
        <v>20726000</v>
      </c>
      <c r="BC7" s="75" t="str">
        <f t="shared" si="6"/>
        <v/>
      </c>
      <c r="BD7" s="75" t="str">
        <f t="shared" si="6"/>
        <v/>
      </c>
      <c r="BE7" s="75" t="str">
        <f t="shared" si="6"/>
        <v/>
      </c>
      <c r="BF7" s="75" t="str">
        <f t="shared" si="6"/>
        <v/>
      </c>
      <c r="BG7" s="75" t="str">
        <f t="shared" si="6"/>
        <v/>
      </c>
      <c r="BH7" s="75" t="str">
        <f t="shared" si="6"/>
        <v/>
      </c>
      <c r="BI7" s="75" t="str">
        <f t="shared" si="6"/>
        <v/>
      </c>
      <c r="BJ7" s="75" t="str">
        <f t="shared" si="6"/>
        <v/>
      </c>
      <c r="BK7" s="75" t="str">
        <f t="shared" si="6"/>
        <v/>
      </c>
      <c r="BL7" s="75" t="str">
        <f t="shared" si="6"/>
        <v/>
      </c>
      <c r="BM7" s="75" t="str">
        <f t="shared" si="6"/>
        <v/>
      </c>
      <c r="BN7" s="75" t="str">
        <f t="shared" si="6"/>
        <v/>
      </c>
      <c r="BO7" s="75" t="str">
        <f t="shared" si="6"/>
        <v/>
      </c>
      <c r="BP7" s="75" t="str">
        <f t="shared" si="6"/>
        <v/>
      </c>
      <c r="BQ7" s="75" t="str">
        <f t="shared" si="6"/>
        <v/>
      </c>
      <c r="BR7" s="75" t="str">
        <f t="shared" si="6"/>
        <v/>
      </c>
      <c r="BS7" s="75" t="str">
        <f t="shared" si="6"/>
        <v/>
      </c>
      <c r="BT7" s="75" t="str">
        <f t="shared" si="6"/>
        <v/>
      </c>
      <c r="BU7" s="75" t="str">
        <f t="shared" si="6"/>
        <v/>
      </c>
      <c r="BV7" s="75" t="str">
        <f t="shared" si="6"/>
        <v/>
      </c>
      <c r="BW7" s="75" t="str">
        <f t="shared" si="6"/>
        <v/>
      </c>
      <c r="BX7" s="75" t="str">
        <f t="shared" si="6"/>
        <v/>
      </c>
      <c r="BY7" s="75" t="str">
        <f t="shared" si="6"/>
        <v/>
      </c>
      <c r="BZ7" s="75" t="str">
        <f t="shared" si="6"/>
        <v/>
      </c>
      <c r="CA7" s="75" t="str">
        <f t="shared" si="6"/>
        <v/>
      </c>
      <c r="CB7" s="75" t="str">
        <f t="shared" si="6"/>
        <v/>
      </c>
      <c r="CC7" s="75" t="str">
        <f t="shared" si="6"/>
        <v/>
      </c>
      <c r="CD7" s="75" t="str">
        <f t="shared" si="6"/>
        <v/>
      </c>
      <c r="CE7" s="75" t="str">
        <f t="shared" si="6"/>
        <v/>
      </c>
      <c r="CF7" s="75" t="str">
        <f t="shared" si="6"/>
        <v/>
      </c>
      <c r="CG7" s="75" t="str">
        <f t="shared" si="6"/>
        <v/>
      </c>
      <c r="CH7" s="76" t="str">
        <f t="shared" si="6"/>
        <v/>
      </c>
    </row>
    <row r="8" spans="2:86">
      <c r="B8" s="294"/>
      <c r="C8" s="313"/>
      <c r="D8" s="276"/>
      <c r="E8" s="279"/>
      <c r="F8" s="304"/>
      <c r="G8" s="279"/>
      <c r="H8" s="306"/>
      <c r="I8" s="9">
        <v>1</v>
      </c>
      <c r="J8" s="9" t="s">
        <v>187</v>
      </c>
      <c r="K8" s="9">
        <v>1983</v>
      </c>
      <c r="L8" s="9">
        <v>10</v>
      </c>
      <c r="M8" s="78">
        <f t="shared" si="7"/>
        <v>-2</v>
      </c>
      <c r="N8" s="78">
        <f t="shared" si="8"/>
        <v>0.1</v>
      </c>
      <c r="O8" s="9">
        <f t="shared" si="0"/>
        <v>1</v>
      </c>
      <c r="P8" s="12">
        <v>863600</v>
      </c>
      <c r="Q8" s="12">
        <f t="shared" si="1"/>
        <v>86360</v>
      </c>
      <c r="R8" s="12">
        <f t="shared" si="2"/>
        <v>86360</v>
      </c>
      <c r="S8" s="24">
        <f t="shared" si="3"/>
        <v>8636</v>
      </c>
      <c r="T8" s="47"/>
      <c r="U8" s="71">
        <f t="shared" si="4"/>
        <v>2014</v>
      </c>
      <c r="V8" s="72">
        <f t="shared" si="5"/>
        <v>2024</v>
      </c>
      <c r="W8" s="72">
        <f t="shared" si="5"/>
        <v>2034</v>
      </c>
      <c r="X8" s="72">
        <f t="shared" si="5"/>
        <v>2044</v>
      </c>
      <c r="Y8" s="72">
        <f t="shared" si="5"/>
        <v>2054</v>
      </c>
      <c r="Z8" s="72">
        <f t="shared" si="5"/>
        <v>2064</v>
      </c>
      <c r="AA8" s="72">
        <f t="shared" si="5"/>
        <v>2074</v>
      </c>
      <c r="AB8" s="72">
        <f t="shared" si="5"/>
        <v>2084</v>
      </c>
      <c r="AC8" s="72">
        <f t="shared" si="5"/>
        <v>2094</v>
      </c>
      <c r="AD8" s="72">
        <f t="shared" si="5"/>
        <v>2104</v>
      </c>
      <c r="AE8" s="72">
        <f t="shared" si="5"/>
        <v>2114</v>
      </c>
      <c r="AF8" s="73">
        <f t="shared" si="5"/>
        <v>2124</v>
      </c>
      <c r="AG8" s="47"/>
      <c r="AH8" s="74" t="str">
        <f t="shared" si="9"/>
        <v/>
      </c>
      <c r="AI8" s="75">
        <f t="shared" si="9"/>
        <v>863600</v>
      </c>
      <c r="AJ8" s="75" t="str">
        <f t="shared" si="6"/>
        <v/>
      </c>
      <c r="AK8" s="75" t="str">
        <f t="shared" si="6"/>
        <v/>
      </c>
      <c r="AL8" s="75" t="str">
        <f t="shared" si="6"/>
        <v/>
      </c>
      <c r="AM8" s="75" t="str">
        <f t="shared" si="6"/>
        <v/>
      </c>
      <c r="AN8" s="75" t="str">
        <f t="shared" si="6"/>
        <v/>
      </c>
      <c r="AO8" s="75" t="str">
        <f t="shared" si="6"/>
        <v/>
      </c>
      <c r="AP8" s="75" t="str">
        <f t="shared" si="6"/>
        <v/>
      </c>
      <c r="AQ8" s="75" t="str">
        <f t="shared" si="6"/>
        <v/>
      </c>
      <c r="AR8" s="75" t="str">
        <f t="shared" si="6"/>
        <v/>
      </c>
      <c r="AS8" s="75">
        <f t="shared" si="6"/>
        <v>863600</v>
      </c>
      <c r="AT8" s="75" t="str">
        <f t="shared" si="6"/>
        <v/>
      </c>
      <c r="AU8" s="75" t="str">
        <f t="shared" si="6"/>
        <v/>
      </c>
      <c r="AV8" s="75" t="str">
        <f t="shared" si="6"/>
        <v/>
      </c>
      <c r="AW8" s="75" t="str">
        <f t="shared" si="6"/>
        <v/>
      </c>
      <c r="AX8" s="75" t="str">
        <f t="shared" si="6"/>
        <v/>
      </c>
      <c r="AY8" s="75" t="str">
        <f t="shared" si="6"/>
        <v/>
      </c>
      <c r="AZ8" s="75" t="str">
        <f t="shared" si="6"/>
        <v/>
      </c>
      <c r="BA8" s="75" t="str">
        <f t="shared" si="6"/>
        <v/>
      </c>
      <c r="BB8" s="75" t="str">
        <f t="shared" si="6"/>
        <v/>
      </c>
      <c r="BC8" s="75">
        <f t="shared" si="6"/>
        <v>863600</v>
      </c>
      <c r="BD8" s="75" t="str">
        <f t="shared" si="6"/>
        <v/>
      </c>
      <c r="BE8" s="75" t="str">
        <f t="shared" si="6"/>
        <v/>
      </c>
      <c r="BF8" s="75" t="str">
        <f t="shared" si="6"/>
        <v/>
      </c>
      <c r="BG8" s="75" t="str">
        <f t="shared" si="6"/>
        <v/>
      </c>
      <c r="BH8" s="75" t="str">
        <f t="shared" si="6"/>
        <v/>
      </c>
      <c r="BI8" s="75" t="str">
        <f t="shared" si="6"/>
        <v/>
      </c>
      <c r="BJ8" s="75" t="str">
        <f t="shared" si="6"/>
        <v/>
      </c>
      <c r="BK8" s="75" t="str">
        <f t="shared" si="6"/>
        <v/>
      </c>
      <c r="BL8" s="75" t="str">
        <f t="shared" si="6"/>
        <v/>
      </c>
      <c r="BM8" s="75">
        <f t="shared" si="6"/>
        <v>863600</v>
      </c>
      <c r="BN8" s="75" t="str">
        <f t="shared" si="6"/>
        <v/>
      </c>
      <c r="BO8" s="75" t="str">
        <f t="shared" si="6"/>
        <v/>
      </c>
      <c r="BP8" s="75" t="str">
        <f t="shared" si="6"/>
        <v/>
      </c>
      <c r="BQ8" s="75" t="str">
        <f t="shared" si="6"/>
        <v/>
      </c>
      <c r="BR8" s="75" t="str">
        <f t="shared" si="6"/>
        <v/>
      </c>
      <c r="BS8" s="75" t="str">
        <f t="shared" si="6"/>
        <v/>
      </c>
      <c r="BT8" s="75" t="str">
        <f t="shared" si="6"/>
        <v/>
      </c>
      <c r="BU8" s="75" t="str">
        <f t="shared" si="6"/>
        <v/>
      </c>
      <c r="BV8" s="75" t="str">
        <f t="shared" si="6"/>
        <v/>
      </c>
      <c r="BW8" s="75">
        <f t="shared" si="6"/>
        <v>863600</v>
      </c>
      <c r="BX8" s="75" t="str">
        <f t="shared" si="6"/>
        <v/>
      </c>
      <c r="BY8" s="75" t="str">
        <f t="shared" si="6"/>
        <v/>
      </c>
      <c r="BZ8" s="75" t="str">
        <f t="shared" si="6"/>
        <v/>
      </c>
      <c r="CA8" s="75" t="str">
        <f t="shared" si="6"/>
        <v/>
      </c>
      <c r="CB8" s="75" t="str">
        <f t="shared" si="6"/>
        <v/>
      </c>
      <c r="CC8" s="75" t="str">
        <f t="shared" si="6"/>
        <v/>
      </c>
      <c r="CD8" s="75" t="str">
        <f t="shared" si="6"/>
        <v/>
      </c>
      <c r="CE8" s="75" t="str">
        <f t="shared" si="6"/>
        <v/>
      </c>
      <c r="CF8" s="75" t="str">
        <f t="shared" si="6"/>
        <v/>
      </c>
      <c r="CG8" s="75">
        <f t="shared" si="6"/>
        <v>863600</v>
      </c>
      <c r="CH8" s="76" t="str">
        <f t="shared" si="6"/>
        <v/>
      </c>
    </row>
    <row r="9" spans="2:86" ht="51" customHeight="1">
      <c r="B9" s="294"/>
      <c r="C9" s="313"/>
      <c r="D9" s="307" t="s">
        <v>214</v>
      </c>
      <c r="E9" s="300" t="s">
        <v>184</v>
      </c>
      <c r="F9" s="303" t="s">
        <v>185</v>
      </c>
      <c r="G9" s="300" t="s">
        <v>562</v>
      </c>
      <c r="H9" s="305" t="s">
        <v>243</v>
      </c>
      <c r="I9" s="9">
        <v>1</v>
      </c>
      <c r="J9" s="9" t="s">
        <v>186</v>
      </c>
      <c r="K9" s="9">
        <v>1986</v>
      </c>
      <c r="L9" s="9">
        <v>50</v>
      </c>
      <c r="M9" s="78">
        <f t="shared" si="7"/>
        <v>0.46</v>
      </c>
      <c r="N9" s="78">
        <f t="shared" si="8"/>
        <v>0.46</v>
      </c>
      <c r="O9" s="9">
        <f t="shared" si="0"/>
        <v>23</v>
      </c>
      <c r="P9" s="12">
        <v>26378500</v>
      </c>
      <c r="Q9" s="12">
        <f t="shared" si="1"/>
        <v>12134110</v>
      </c>
      <c r="R9" s="12">
        <f t="shared" si="2"/>
        <v>527570</v>
      </c>
      <c r="S9" s="24">
        <f t="shared" si="3"/>
        <v>242682</v>
      </c>
      <c r="T9" s="47"/>
      <c r="U9" s="71">
        <f t="shared" si="4"/>
        <v>2036</v>
      </c>
      <c r="V9" s="72">
        <f t="shared" si="5"/>
        <v>2086</v>
      </c>
      <c r="W9" s="72">
        <f t="shared" si="5"/>
        <v>2136</v>
      </c>
      <c r="X9" s="72">
        <f t="shared" si="5"/>
        <v>2186</v>
      </c>
      <c r="Y9" s="72">
        <f t="shared" si="5"/>
        <v>2236</v>
      </c>
      <c r="Z9" s="72">
        <f t="shared" si="5"/>
        <v>2286</v>
      </c>
      <c r="AA9" s="72">
        <f t="shared" si="5"/>
        <v>2336</v>
      </c>
      <c r="AB9" s="72">
        <f t="shared" si="5"/>
        <v>2386</v>
      </c>
      <c r="AC9" s="72">
        <f t="shared" si="5"/>
        <v>2436</v>
      </c>
      <c r="AD9" s="72">
        <f t="shared" si="5"/>
        <v>2486</v>
      </c>
      <c r="AE9" s="72">
        <f t="shared" si="5"/>
        <v>2536</v>
      </c>
      <c r="AF9" s="73">
        <f t="shared" si="5"/>
        <v>2586</v>
      </c>
      <c r="AG9" s="47"/>
      <c r="AH9" s="74" t="str">
        <f t="shared" si="9"/>
        <v/>
      </c>
      <c r="AI9" s="75" t="str">
        <f t="shared" si="9"/>
        <v/>
      </c>
      <c r="AJ9" s="75" t="str">
        <f t="shared" si="6"/>
        <v/>
      </c>
      <c r="AK9" s="75" t="str">
        <f t="shared" si="6"/>
        <v/>
      </c>
      <c r="AL9" s="75" t="str">
        <f t="shared" si="6"/>
        <v/>
      </c>
      <c r="AM9" s="75" t="str">
        <f t="shared" si="6"/>
        <v/>
      </c>
      <c r="AN9" s="75" t="str">
        <f t="shared" si="6"/>
        <v/>
      </c>
      <c r="AO9" s="75" t="str">
        <f t="shared" si="6"/>
        <v/>
      </c>
      <c r="AP9" s="75" t="str">
        <f t="shared" si="6"/>
        <v/>
      </c>
      <c r="AQ9" s="75" t="str">
        <f t="shared" si="6"/>
        <v/>
      </c>
      <c r="AR9" s="75" t="str">
        <f t="shared" si="6"/>
        <v/>
      </c>
      <c r="AS9" s="75" t="str">
        <f t="shared" si="6"/>
        <v/>
      </c>
      <c r="AT9" s="75" t="str">
        <f t="shared" si="6"/>
        <v/>
      </c>
      <c r="AU9" s="75" t="str">
        <f t="shared" si="6"/>
        <v/>
      </c>
      <c r="AV9" s="75" t="str">
        <f t="shared" si="6"/>
        <v/>
      </c>
      <c r="AW9" s="75" t="str">
        <f t="shared" si="6"/>
        <v/>
      </c>
      <c r="AX9" s="75" t="str">
        <f t="shared" si="6"/>
        <v/>
      </c>
      <c r="AY9" s="75" t="str">
        <f t="shared" si="6"/>
        <v/>
      </c>
      <c r="AZ9" s="75" t="str">
        <f t="shared" si="6"/>
        <v/>
      </c>
      <c r="BA9" s="75" t="str">
        <f t="shared" si="6"/>
        <v/>
      </c>
      <c r="BB9" s="75" t="str">
        <f t="shared" si="6"/>
        <v/>
      </c>
      <c r="BC9" s="75" t="str">
        <f t="shared" si="6"/>
        <v/>
      </c>
      <c r="BD9" s="75" t="str">
        <f t="shared" si="6"/>
        <v/>
      </c>
      <c r="BE9" s="75">
        <f t="shared" si="6"/>
        <v>26378500</v>
      </c>
      <c r="BF9" s="75" t="str">
        <f t="shared" si="6"/>
        <v/>
      </c>
      <c r="BG9" s="75" t="str">
        <f t="shared" si="6"/>
        <v/>
      </c>
      <c r="BH9" s="75" t="str">
        <f t="shared" si="6"/>
        <v/>
      </c>
      <c r="BI9" s="75" t="str">
        <f t="shared" si="6"/>
        <v/>
      </c>
      <c r="BJ9" s="75" t="str">
        <f t="shared" si="6"/>
        <v/>
      </c>
      <c r="BK9" s="75" t="str">
        <f t="shared" si="6"/>
        <v/>
      </c>
      <c r="BL9" s="75" t="str">
        <f t="shared" si="6"/>
        <v/>
      </c>
      <c r="BM9" s="75" t="str">
        <f t="shared" si="6"/>
        <v/>
      </c>
      <c r="BN9" s="75" t="str">
        <f t="shared" si="6"/>
        <v/>
      </c>
      <c r="BO9" s="75" t="str">
        <f t="shared" si="6"/>
        <v/>
      </c>
      <c r="BP9" s="75" t="str">
        <f t="shared" si="6"/>
        <v/>
      </c>
      <c r="BQ9" s="75" t="str">
        <f t="shared" si="6"/>
        <v/>
      </c>
      <c r="BR9" s="75" t="str">
        <f t="shared" si="6"/>
        <v/>
      </c>
      <c r="BS9" s="75" t="str">
        <f t="shared" si="6"/>
        <v/>
      </c>
      <c r="BT9" s="75" t="str">
        <f t="shared" si="6"/>
        <v/>
      </c>
      <c r="BU9" s="75" t="str">
        <f t="shared" si="6"/>
        <v/>
      </c>
      <c r="BV9" s="75" t="str">
        <f t="shared" si="6"/>
        <v/>
      </c>
      <c r="BW9" s="75" t="str">
        <f t="shared" si="6"/>
        <v/>
      </c>
      <c r="BX9" s="75" t="str">
        <f t="shared" si="6"/>
        <v/>
      </c>
      <c r="BY9" s="75" t="str">
        <f t="shared" si="6"/>
        <v/>
      </c>
      <c r="BZ9" s="75" t="str">
        <f t="shared" si="6"/>
        <v/>
      </c>
      <c r="CA9" s="75" t="str">
        <f t="shared" si="6"/>
        <v/>
      </c>
      <c r="CB9" s="75" t="str">
        <f t="shared" si="6"/>
        <v/>
      </c>
      <c r="CC9" s="75" t="str">
        <f t="shared" si="6"/>
        <v/>
      </c>
      <c r="CD9" s="75" t="str">
        <f t="shared" si="6"/>
        <v/>
      </c>
      <c r="CE9" s="75" t="str">
        <f t="shared" si="6"/>
        <v/>
      </c>
      <c r="CF9" s="75" t="str">
        <f t="shared" si="6"/>
        <v/>
      </c>
      <c r="CG9" s="75" t="str">
        <f t="shared" si="6"/>
        <v/>
      </c>
      <c r="CH9" s="76" t="str">
        <f t="shared" si="6"/>
        <v/>
      </c>
    </row>
    <row r="10" spans="2:86">
      <c r="B10" s="294"/>
      <c r="C10" s="313"/>
      <c r="D10" s="276"/>
      <c r="E10" s="279"/>
      <c r="F10" s="304"/>
      <c r="G10" s="279"/>
      <c r="H10" s="306"/>
      <c r="I10" s="9">
        <v>1</v>
      </c>
      <c r="J10" s="9" t="s">
        <v>187</v>
      </c>
      <c r="K10" s="9">
        <v>1986</v>
      </c>
      <c r="L10" s="9">
        <v>10</v>
      </c>
      <c r="M10" s="78">
        <f t="shared" si="7"/>
        <v>-1.7</v>
      </c>
      <c r="N10" s="78">
        <f t="shared" si="8"/>
        <v>0.1</v>
      </c>
      <c r="O10" s="9">
        <f t="shared" si="0"/>
        <v>1</v>
      </c>
      <c r="P10" s="12">
        <v>1099000</v>
      </c>
      <c r="Q10" s="12">
        <f t="shared" si="1"/>
        <v>109900</v>
      </c>
      <c r="R10" s="12">
        <f t="shared" si="2"/>
        <v>109900</v>
      </c>
      <c r="S10" s="24">
        <f t="shared" si="3"/>
        <v>10990</v>
      </c>
      <c r="T10" s="47"/>
      <c r="U10" s="71">
        <f t="shared" si="4"/>
        <v>2014</v>
      </c>
      <c r="V10" s="72">
        <f t="shared" si="5"/>
        <v>2024</v>
      </c>
      <c r="W10" s="72">
        <f t="shared" si="5"/>
        <v>2034</v>
      </c>
      <c r="X10" s="72">
        <f t="shared" si="5"/>
        <v>2044</v>
      </c>
      <c r="Y10" s="72">
        <f t="shared" si="5"/>
        <v>2054</v>
      </c>
      <c r="Z10" s="72">
        <f t="shared" si="5"/>
        <v>2064</v>
      </c>
      <c r="AA10" s="72">
        <f t="shared" si="5"/>
        <v>2074</v>
      </c>
      <c r="AB10" s="72">
        <f t="shared" si="5"/>
        <v>2084</v>
      </c>
      <c r="AC10" s="72">
        <f t="shared" si="5"/>
        <v>2094</v>
      </c>
      <c r="AD10" s="72">
        <f t="shared" si="5"/>
        <v>2104</v>
      </c>
      <c r="AE10" s="72">
        <f t="shared" si="5"/>
        <v>2114</v>
      </c>
      <c r="AF10" s="73">
        <f t="shared" si="5"/>
        <v>2124</v>
      </c>
      <c r="AG10" s="47"/>
      <c r="AH10" s="74" t="str">
        <f t="shared" si="9"/>
        <v/>
      </c>
      <c r="AI10" s="75">
        <f t="shared" si="9"/>
        <v>1099000</v>
      </c>
      <c r="AJ10" s="75" t="str">
        <f t="shared" si="6"/>
        <v/>
      </c>
      <c r="AK10" s="75" t="str">
        <f t="shared" si="6"/>
        <v/>
      </c>
      <c r="AL10" s="75" t="str">
        <f t="shared" si="6"/>
        <v/>
      </c>
      <c r="AM10" s="75" t="str">
        <f t="shared" si="6"/>
        <v/>
      </c>
      <c r="AN10" s="75" t="str">
        <f t="shared" si="6"/>
        <v/>
      </c>
      <c r="AO10" s="75" t="str">
        <f t="shared" si="6"/>
        <v/>
      </c>
      <c r="AP10" s="75" t="str">
        <f t="shared" si="6"/>
        <v/>
      </c>
      <c r="AQ10" s="75" t="str">
        <f t="shared" si="6"/>
        <v/>
      </c>
      <c r="AR10" s="75" t="str">
        <f t="shared" si="6"/>
        <v/>
      </c>
      <c r="AS10" s="75">
        <f t="shared" si="6"/>
        <v>1099000</v>
      </c>
      <c r="AT10" s="75" t="str">
        <f t="shared" si="6"/>
        <v/>
      </c>
      <c r="AU10" s="75" t="str">
        <f t="shared" si="6"/>
        <v/>
      </c>
      <c r="AV10" s="75" t="str">
        <f t="shared" si="6"/>
        <v/>
      </c>
      <c r="AW10" s="75" t="str">
        <f t="shared" si="6"/>
        <v/>
      </c>
      <c r="AX10" s="75" t="str">
        <f t="shared" ref="AX10:BG13" si="10">IF(ISERROR(HLOOKUP(AX$4,$U10:$AF10,1,FALSE)),"",$P10)</f>
        <v/>
      </c>
      <c r="AY10" s="75" t="str">
        <f t="shared" si="10"/>
        <v/>
      </c>
      <c r="AZ10" s="75" t="str">
        <f t="shared" si="10"/>
        <v/>
      </c>
      <c r="BA10" s="75" t="str">
        <f t="shared" si="10"/>
        <v/>
      </c>
      <c r="BB10" s="75" t="str">
        <f t="shared" si="10"/>
        <v/>
      </c>
      <c r="BC10" s="75">
        <f t="shared" si="10"/>
        <v>1099000</v>
      </c>
      <c r="BD10" s="75" t="str">
        <f t="shared" si="10"/>
        <v/>
      </c>
      <c r="BE10" s="75" t="str">
        <f t="shared" si="10"/>
        <v/>
      </c>
      <c r="BF10" s="75" t="str">
        <f t="shared" si="10"/>
        <v/>
      </c>
      <c r="BG10" s="75" t="str">
        <f t="shared" si="10"/>
        <v/>
      </c>
      <c r="BH10" s="75" t="str">
        <f t="shared" ref="BH10:BQ13" si="11">IF(ISERROR(HLOOKUP(BH$4,$U10:$AF10,1,FALSE)),"",$P10)</f>
        <v/>
      </c>
      <c r="BI10" s="75" t="str">
        <f t="shared" si="11"/>
        <v/>
      </c>
      <c r="BJ10" s="75" t="str">
        <f t="shared" si="11"/>
        <v/>
      </c>
      <c r="BK10" s="75" t="str">
        <f t="shared" si="11"/>
        <v/>
      </c>
      <c r="BL10" s="75" t="str">
        <f t="shared" si="11"/>
        <v/>
      </c>
      <c r="BM10" s="75">
        <f t="shared" si="11"/>
        <v>1099000</v>
      </c>
      <c r="BN10" s="75" t="str">
        <f t="shared" si="11"/>
        <v/>
      </c>
      <c r="BO10" s="75" t="str">
        <f t="shared" si="11"/>
        <v/>
      </c>
      <c r="BP10" s="75" t="str">
        <f t="shared" si="11"/>
        <v/>
      </c>
      <c r="BQ10" s="75" t="str">
        <f t="shared" si="11"/>
        <v/>
      </c>
      <c r="BR10" s="75" t="str">
        <f t="shared" ref="BR10:CA13" si="12">IF(ISERROR(HLOOKUP(BR$4,$U10:$AF10,1,FALSE)),"",$P10)</f>
        <v/>
      </c>
      <c r="BS10" s="75" t="str">
        <f t="shared" si="12"/>
        <v/>
      </c>
      <c r="BT10" s="75" t="str">
        <f t="shared" si="12"/>
        <v/>
      </c>
      <c r="BU10" s="75" t="str">
        <f t="shared" si="12"/>
        <v/>
      </c>
      <c r="BV10" s="75" t="str">
        <f t="shared" si="12"/>
        <v/>
      </c>
      <c r="BW10" s="75">
        <f t="shared" si="12"/>
        <v>1099000</v>
      </c>
      <c r="BX10" s="75" t="str">
        <f t="shared" si="12"/>
        <v/>
      </c>
      <c r="BY10" s="75" t="str">
        <f t="shared" si="12"/>
        <v/>
      </c>
      <c r="BZ10" s="75" t="str">
        <f t="shared" si="12"/>
        <v/>
      </c>
      <c r="CA10" s="75" t="str">
        <f t="shared" si="12"/>
        <v/>
      </c>
      <c r="CB10" s="75" t="str">
        <f t="shared" ref="CB10:CH13" si="13">IF(ISERROR(HLOOKUP(CB$4,$U10:$AF10,1,FALSE)),"",$P10)</f>
        <v/>
      </c>
      <c r="CC10" s="75" t="str">
        <f t="shared" si="13"/>
        <v/>
      </c>
      <c r="CD10" s="75" t="str">
        <f t="shared" si="13"/>
        <v/>
      </c>
      <c r="CE10" s="75" t="str">
        <f t="shared" si="13"/>
        <v/>
      </c>
      <c r="CF10" s="75" t="str">
        <f t="shared" si="13"/>
        <v/>
      </c>
      <c r="CG10" s="75">
        <f t="shared" si="13"/>
        <v>1099000</v>
      </c>
      <c r="CH10" s="76" t="str">
        <f t="shared" si="13"/>
        <v/>
      </c>
    </row>
    <row r="11" spans="2:86">
      <c r="B11" s="294"/>
      <c r="C11" s="313"/>
      <c r="D11" s="277" t="s">
        <v>190</v>
      </c>
      <c r="E11" s="9" t="s">
        <v>191</v>
      </c>
      <c r="F11" s="205" t="s">
        <v>215</v>
      </c>
      <c r="G11" s="206">
        <v>143854</v>
      </c>
      <c r="H11" s="9"/>
      <c r="I11" s="9">
        <v>1</v>
      </c>
      <c r="J11" s="9" t="s">
        <v>187</v>
      </c>
      <c r="K11" s="9">
        <v>1978</v>
      </c>
      <c r="L11" s="9">
        <v>10</v>
      </c>
      <c r="M11" s="78">
        <f t="shared" si="7"/>
        <v>-2.5</v>
      </c>
      <c r="N11" s="78">
        <f t="shared" si="8"/>
        <v>0.1</v>
      </c>
      <c r="O11" s="9">
        <f t="shared" si="0"/>
        <v>1</v>
      </c>
      <c r="P11" s="152">
        <v>940000</v>
      </c>
      <c r="Q11" s="12">
        <f t="shared" si="1"/>
        <v>94000</v>
      </c>
      <c r="R11" s="12">
        <f t="shared" si="2"/>
        <v>94000</v>
      </c>
      <c r="S11" s="24">
        <f t="shared" si="3"/>
        <v>9400</v>
      </c>
      <c r="T11" s="47"/>
      <c r="U11" s="71">
        <f t="shared" si="4"/>
        <v>2014</v>
      </c>
      <c r="V11" s="72">
        <f t="shared" si="5"/>
        <v>2024</v>
      </c>
      <c r="W11" s="72">
        <f t="shared" si="5"/>
        <v>2034</v>
      </c>
      <c r="X11" s="72">
        <f t="shared" si="5"/>
        <v>2044</v>
      </c>
      <c r="Y11" s="72">
        <f t="shared" si="5"/>
        <v>2054</v>
      </c>
      <c r="Z11" s="72">
        <f t="shared" si="5"/>
        <v>2064</v>
      </c>
      <c r="AA11" s="72">
        <f t="shared" si="5"/>
        <v>2074</v>
      </c>
      <c r="AB11" s="72">
        <f t="shared" si="5"/>
        <v>2084</v>
      </c>
      <c r="AC11" s="72">
        <f t="shared" si="5"/>
        <v>2094</v>
      </c>
      <c r="AD11" s="72">
        <f t="shared" si="5"/>
        <v>2104</v>
      </c>
      <c r="AE11" s="72">
        <f t="shared" si="5"/>
        <v>2114</v>
      </c>
      <c r="AF11" s="73">
        <f t="shared" si="5"/>
        <v>2124</v>
      </c>
      <c r="AG11" s="47"/>
      <c r="AH11" s="74" t="str">
        <f t="shared" si="9"/>
        <v/>
      </c>
      <c r="AI11" s="75">
        <f t="shared" si="9"/>
        <v>940000</v>
      </c>
      <c r="AJ11" s="75" t="str">
        <f t="shared" si="9"/>
        <v/>
      </c>
      <c r="AK11" s="75" t="str">
        <f t="shared" si="9"/>
        <v/>
      </c>
      <c r="AL11" s="75" t="str">
        <f t="shared" si="9"/>
        <v/>
      </c>
      <c r="AM11" s="75" t="str">
        <f t="shared" si="9"/>
        <v/>
      </c>
      <c r="AN11" s="75" t="str">
        <f t="shared" si="9"/>
        <v/>
      </c>
      <c r="AO11" s="75" t="str">
        <f t="shared" si="9"/>
        <v/>
      </c>
      <c r="AP11" s="75" t="str">
        <f t="shared" si="9"/>
        <v/>
      </c>
      <c r="AQ11" s="75" t="str">
        <f t="shared" si="9"/>
        <v/>
      </c>
      <c r="AR11" s="75" t="str">
        <f t="shared" si="9"/>
        <v/>
      </c>
      <c r="AS11" s="75">
        <f t="shared" si="9"/>
        <v>940000</v>
      </c>
      <c r="AT11" s="75" t="str">
        <f t="shared" si="9"/>
        <v/>
      </c>
      <c r="AU11" s="75" t="str">
        <f t="shared" si="9"/>
        <v/>
      </c>
      <c r="AV11" s="75" t="str">
        <f t="shared" si="9"/>
        <v/>
      </c>
      <c r="AW11" s="75" t="str">
        <f t="shared" si="9"/>
        <v/>
      </c>
      <c r="AX11" s="75" t="str">
        <f t="shared" si="10"/>
        <v/>
      </c>
      <c r="AY11" s="75" t="str">
        <f t="shared" si="10"/>
        <v/>
      </c>
      <c r="AZ11" s="75" t="str">
        <f t="shared" si="10"/>
        <v/>
      </c>
      <c r="BA11" s="75" t="str">
        <f t="shared" si="10"/>
        <v/>
      </c>
      <c r="BB11" s="75" t="str">
        <f t="shared" si="10"/>
        <v/>
      </c>
      <c r="BC11" s="75">
        <f t="shared" si="10"/>
        <v>940000</v>
      </c>
      <c r="BD11" s="75" t="str">
        <f t="shared" si="10"/>
        <v/>
      </c>
      <c r="BE11" s="75" t="str">
        <f t="shared" si="10"/>
        <v/>
      </c>
      <c r="BF11" s="75" t="str">
        <f t="shared" si="10"/>
        <v/>
      </c>
      <c r="BG11" s="75" t="str">
        <f t="shared" si="10"/>
        <v/>
      </c>
      <c r="BH11" s="75" t="str">
        <f t="shared" si="11"/>
        <v/>
      </c>
      <c r="BI11" s="75" t="str">
        <f t="shared" si="11"/>
        <v/>
      </c>
      <c r="BJ11" s="75" t="str">
        <f t="shared" si="11"/>
        <v/>
      </c>
      <c r="BK11" s="75" t="str">
        <f t="shared" si="11"/>
        <v/>
      </c>
      <c r="BL11" s="75" t="str">
        <f t="shared" si="11"/>
        <v/>
      </c>
      <c r="BM11" s="75">
        <f t="shared" si="11"/>
        <v>940000</v>
      </c>
      <c r="BN11" s="75" t="str">
        <f t="shared" si="11"/>
        <v/>
      </c>
      <c r="BO11" s="75" t="str">
        <f t="shared" si="11"/>
        <v/>
      </c>
      <c r="BP11" s="75" t="str">
        <f t="shared" si="11"/>
        <v/>
      </c>
      <c r="BQ11" s="75" t="str">
        <f t="shared" si="11"/>
        <v/>
      </c>
      <c r="BR11" s="75" t="str">
        <f t="shared" si="12"/>
        <v/>
      </c>
      <c r="BS11" s="75" t="str">
        <f t="shared" si="12"/>
        <v/>
      </c>
      <c r="BT11" s="75" t="str">
        <f t="shared" si="12"/>
        <v/>
      </c>
      <c r="BU11" s="75" t="str">
        <f t="shared" si="12"/>
        <v/>
      </c>
      <c r="BV11" s="75" t="str">
        <f t="shared" si="12"/>
        <v/>
      </c>
      <c r="BW11" s="75">
        <f t="shared" si="12"/>
        <v>940000</v>
      </c>
      <c r="BX11" s="75" t="str">
        <f t="shared" si="12"/>
        <v/>
      </c>
      <c r="BY11" s="75" t="str">
        <f t="shared" si="12"/>
        <v/>
      </c>
      <c r="BZ11" s="75" t="str">
        <f t="shared" si="12"/>
        <v/>
      </c>
      <c r="CA11" s="75" t="str">
        <f t="shared" si="12"/>
        <v/>
      </c>
      <c r="CB11" s="75" t="str">
        <f t="shared" si="13"/>
        <v/>
      </c>
      <c r="CC11" s="75" t="str">
        <f t="shared" si="13"/>
        <v/>
      </c>
      <c r="CD11" s="75" t="str">
        <f t="shared" si="13"/>
        <v/>
      </c>
      <c r="CE11" s="75" t="str">
        <f t="shared" si="13"/>
        <v/>
      </c>
      <c r="CF11" s="75" t="str">
        <f t="shared" si="13"/>
        <v/>
      </c>
      <c r="CG11" s="75">
        <f t="shared" si="13"/>
        <v>940000</v>
      </c>
      <c r="CH11" s="76" t="str">
        <f t="shared" si="13"/>
        <v/>
      </c>
    </row>
    <row r="12" spans="2:86">
      <c r="B12" s="294"/>
      <c r="C12" s="313"/>
      <c r="D12" s="277"/>
      <c r="E12" s="9" t="s">
        <v>191</v>
      </c>
      <c r="F12" s="205" t="s">
        <v>216</v>
      </c>
      <c r="G12" s="206" t="s">
        <v>218</v>
      </c>
      <c r="H12" s="9"/>
      <c r="I12" s="9">
        <v>1</v>
      </c>
      <c r="J12" s="9" t="s">
        <v>187</v>
      </c>
      <c r="K12" s="9">
        <v>1997</v>
      </c>
      <c r="L12" s="9">
        <v>10</v>
      </c>
      <c r="M12" s="78">
        <f t="shared" si="7"/>
        <v>-0.6</v>
      </c>
      <c r="N12" s="78">
        <f t="shared" si="8"/>
        <v>0.1</v>
      </c>
      <c r="O12" s="9">
        <f t="shared" si="0"/>
        <v>1</v>
      </c>
      <c r="P12" s="152">
        <v>940000</v>
      </c>
      <c r="Q12" s="12">
        <f t="shared" si="1"/>
        <v>94000</v>
      </c>
      <c r="R12" s="12">
        <f t="shared" si="2"/>
        <v>94000</v>
      </c>
      <c r="S12" s="24">
        <f t="shared" si="3"/>
        <v>9400</v>
      </c>
      <c r="T12" s="47"/>
      <c r="U12" s="71">
        <f t="shared" si="4"/>
        <v>2014</v>
      </c>
      <c r="V12" s="72">
        <f t="shared" si="5"/>
        <v>2024</v>
      </c>
      <c r="W12" s="72">
        <f t="shared" si="5"/>
        <v>2034</v>
      </c>
      <c r="X12" s="72">
        <f t="shared" si="5"/>
        <v>2044</v>
      </c>
      <c r="Y12" s="72">
        <f t="shared" si="5"/>
        <v>2054</v>
      </c>
      <c r="Z12" s="72">
        <f t="shared" si="5"/>
        <v>2064</v>
      </c>
      <c r="AA12" s="72">
        <f t="shared" si="5"/>
        <v>2074</v>
      </c>
      <c r="AB12" s="72">
        <f t="shared" si="5"/>
        <v>2084</v>
      </c>
      <c r="AC12" s="72">
        <f t="shared" si="5"/>
        <v>2094</v>
      </c>
      <c r="AD12" s="72">
        <f t="shared" si="5"/>
        <v>2104</v>
      </c>
      <c r="AE12" s="72">
        <f t="shared" si="5"/>
        <v>2114</v>
      </c>
      <c r="AF12" s="73">
        <f t="shared" si="5"/>
        <v>2124</v>
      </c>
      <c r="AG12" s="47"/>
      <c r="AH12" s="74" t="str">
        <f t="shared" si="9"/>
        <v/>
      </c>
      <c r="AI12" s="75">
        <f t="shared" si="9"/>
        <v>940000</v>
      </c>
      <c r="AJ12" s="75" t="str">
        <f t="shared" si="9"/>
        <v/>
      </c>
      <c r="AK12" s="75" t="str">
        <f t="shared" si="9"/>
        <v/>
      </c>
      <c r="AL12" s="75" t="str">
        <f t="shared" si="9"/>
        <v/>
      </c>
      <c r="AM12" s="75" t="str">
        <f t="shared" si="9"/>
        <v/>
      </c>
      <c r="AN12" s="75" t="str">
        <f t="shared" si="9"/>
        <v/>
      </c>
      <c r="AO12" s="75" t="str">
        <f t="shared" si="9"/>
        <v/>
      </c>
      <c r="AP12" s="75" t="str">
        <f t="shared" si="9"/>
        <v/>
      </c>
      <c r="AQ12" s="75" t="str">
        <f t="shared" si="9"/>
        <v/>
      </c>
      <c r="AR12" s="75" t="str">
        <f t="shared" si="9"/>
        <v/>
      </c>
      <c r="AS12" s="75">
        <f t="shared" si="9"/>
        <v>940000</v>
      </c>
      <c r="AT12" s="75" t="str">
        <f t="shared" si="9"/>
        <v/>
      </c>
      <c r="AU12" s="75" t="str">
        <f t="shared" si="9"/>
        <v/>
      </c>
      <c r="AV12" s="75" t="str">
        <f t="shared" si="9"/>
        <v/>
      </c>
      <c r="AW12" s="75" t="str">
        <f t="shared" si="9"/>
        <v/>
      </c>
      <c r="AX12" s="75" t="str">
        <f t="shared" si="10"/>
        <v/>
      </c>
      <c r="AY12" s="75" t="str">
        <f t="shared" si="10"/>
        <v/>
      </c>
      <c r="AZ12" s="75" t="str">
        <f t="shared" si="10"/>
        <v/>
      </c>
      <c r="BA12" s="75" t="str">
        <f t="shared" si="10"/>
        <v/>
      </c>
      <c r="BB12" s="75" t="str">
        <f t="shared" si="10"/>
        <v/>
      </c>
      <c r="BC12" s="75">
        <f t="shared" si="10"/>
        <v>940000</v>
      </c>
      <c r="BD12" s="75" t="str">
        <f t="shared" si="10"/>
        <v/>
      </c>
      <c r="BE12" s="75" t="str">
        <f t="shared" si="10"/>
        <v/>
      </c>
      <c r="BF12" s="75" t="str">
        <f t="shared" si="10"/>
        <v/>
      </c>
      <c r="BG12" s="75" t="str">
        <f t="shared" si="10"/>
        <v/>
      </c>
      <c r="BH12" s="75" t="str">
        <f t="shared" si="11"/>
        <v/>
      </c>
      <c r="BI12" s="75" t="str">
        <f t="shared" si="11"/>
        <v/>
      </c>
      <c r="BJ12" s="75" t="str">
        <f t="shared" si="11"/>
        <v/>
      </c>
      <c r="BK12" s="75" t="str">
        <f t="shared" si="11"/>
        <v/>
      </c>
      <c r="BL12" s="75" t="str">
        <f t="shared" si="11"/>
        <v/>
      </c>
      <c r="BM12" s="75">
        <f t="shared" si="11"/>
        <v>940000</v>
      </c>
      <c r="BN12" s="75" t="str">
        <f t="shared" si="11"/>
        <v/>
      </c>
      <c r="BO12" s="75" t="str">
        <f t="shared" si="11"/>
        <v/>
      </c>
      <c r="BP12" s="75" t="str">
        <f t="shared" si="11"/>
        <v/>
      </c>
      <c r="BQ12" s="75" t="str">
        <f t="shared" si="11"/>
        <v/>
      </c>
      <c r="BR12" s="75" t="str">
        <f t="shared" si="12"/>
        <v/>
      </c>
      <c r="BS12" s="75" t="str">
        <f t="shared" si="12"/>
        <v/>
      </c>
      <c r="BT12" s="75" t="str">
        <f t="shared" si="12"/>
        <v/>
      </c>
      <c r="BU12" s="75" t="str">
        <f t="shared" si="12"/>
        <v/>
      </c>
      <c r="BV12" s="75" t="str">
        <f t="shared" si="12"/>
        <v/>
      </c>
      <c r="BW12" s="75">
        <f t="shared" si="12"/>
        <v>940000</v>
      </c>
      <c r="BX12" s="75" t="str">
        <f t="shared" si="12"/>
        <v/>
      </c>
      <c r="BY12" s="75" t="str">
        <f t="shared" si="12"/>
        <v/>
      </c>
      <c r="BZ12" s="75" t="str">
        <f t="shared" si="12"/>
        <v/>
      </c>
      <c r="CA12" s="75" t="str">
        <f t="shared" si="12"/>
        <v/>
      </c>
      <c r="CB12" s="75" t="str">
        <f t="shared" si="13"/>
        <v/>
      </c>
      <c r="CC12" s="75" t="str">
        <f t="shared" si="13"/>
        <v/>
      </c>
      <c r="CD12" s="75" t="str">
        <f t="shared" si="13"/>
        <v/>
      </c>
      <c r="CE12" s="75" t="str">
        <f t="shared" si="13"/>
        <v/>
      </c>
      <c r="CF12" s="75" t="str">
        <f t="shared" si="13"/>
        <v/>
      </c>
      <c r="CG12" s="75">
        <f t="shared" si="13"/>
        <v>940000</v>
      </c>
      <c r="CH12" s="76" t="str">
        <f t="shared" si="13"/>
        <v/>
      </c>
    </row>
    <row r="13" spans="2:86" ht="15.75" thickBot="1">
      <c r="B13" s="294"/>
      <c r="C13" s="313"/>
      <c r="D13" s="277"/>
      <c r="E13" s="9" t="s">
        <v>191</v>
      </c>
      <c r="F13" s="205" t="s">
        <v>217</v>
      </c>
      <c r="G13" s="206" t="s">
        <v>219</v>
      </c>
      <c r="H13" s="9"/>
      <c r="I13" s="9">
        <v>1</v>
      </c>
      <c r="J13" s="9" t="s">
        <v>187</v>
      </c>
      <c r="K13" s="9">
        <v>2000</v>
      </c>
      <c r="L13" s="9">
        <v>10</v>
      </c>
      <c r="M13" s="78">
        <f t="shared" si="7"/>
        <v>-0.3</v>
      </c>
      <c r="N13" s="78">
        <f t="shared" si="8"/>
        <v>0.1</v>
      </c>
      <c r="O13" s="9">
        <f t="shared" si="0"/>
        <v>1</v>
      </c>
      <c r="P13" s="152">
        <v>790000</v>
      </c>
      <c r="Q13" s="12">
        <f t="shared" si="1"/>
        <v>79000</v>
      </c>
      <c r="R13" s="12">
        <f t="shared" si="2"/>
        <v>79000</v>
      </c>
      <c r="S13" s="24">
        <f t="shared" si="3"/>
        <v>7900</v>
      </c>
      <c r="T13" s="47"/>
      <c r="U13" s="81">
        <f t="shared" si="4"/>
        <v>2014</v>
      </c>
      <c r="V13" s="82">
        <f t="shared" si="5"/>
        <v>2024</v>
      </c>
      <c r="W13" s="82">
        <f t="shared" si="5"/>
        <v>2034</v>
      </c>
      <c r="X13" s="82">
        <f t="shared" si="5"/>
        <v>2044</v>
      </c>
      <c r="Y13" s="82">
        <f t="shared" si="5"/>
        <v>2054</v>
      </c>
      <c r="Z13" s="82">
        <f t="shared" si="5"/>
        <v>2064</v>
      </c>
      <c r="AA13" s="82">
        <f t="shared" si="5"/>
        <v>2074</v>
      </c>
      <c r="AB13" s="82">
        <f t="shared" si="5"/>
        <v>2084</v>
      </c>
      <c r="AC13" s="82">
        <f t="shared" si="5"/>
        <v>2094</v>
      </c>
      <c r="AD13" s="82">
        <f t="shared" si="5"/>
        <v>2104</v>
      </c>
      <c r="AE13" s="82">
        <f t="shared" si="5"/>
        <v>2114</v>
      </c>
      <c r="AF13" s="83">
        <f t="shared" si="5"/>
        <v>2124</v>
      </c>
      <c r="AG13" s="47"/>
      <c r="AH13" s="84" t="str">
        <f t="shared" si="9"/>
        <v/>
      </c>
      <c r="AI13" s="85">
        <f t="shared" si="9"/>
        <v>790000</v>
      </c>
      <c r="AJ13" s="85" t="str">
        <f t="shared" si="9"/>
        <v/>
      </c>
      <c r="AK13" s="85" t="str">
        <f t="shared" si="9"/>
        <v/>
      </c>
      <c r="AL13" s="85" t="str">
        <f t="shared" si="9"/>
        <v/>
      </c>
      <c r="AM13" s="85" t="str">
        <f t="shared" si="9"/>
        <v/>
      </c>
      <c r="AN13" s="85" t="str">
        <f t="shared" si="9"/>
        <v/>
      </c>
      <c r="AO13" s="85" t="str">
        <f t="shared" si="9"/>
        <v/>
      </c>
      <c r="AP13" s="85" t="str">
        <f t="shared" si="9"/>
        <v/>
      </c>
      <c r="AQ13" s="85" t="str">
        <f t="shared" si="9"/>
        <v/>
      </c>
      <c r="AR13" s="85" t="str">
        <f t="shared" si="9"/>
        <v/>
      </c>
      <c r="AS13" s="85">
        <f t="shared" si="9"/>
        <v>790000</v>
      </c>
      <c r="AT13" s="85" t="str">
        <f t="shared" si="9"/>
        <v/>
      </c>
      <c r="AU13" s="85" t="str">
        <f t="shared" si="9"/>
        <v/>
      </c>
      <c r="AV13" s="85" t="str">
        <f t="shared" si="9"/>
        <v/>
      </c>
      <c r="AW13" s="85" t="str">
        <f t="shared" si="9"/>
        <v/>
      </c>
      <c r="AX13" s="85" t="str">
        <f t="shared" si="10"/>
        <v/>
      </c>
      <c r="AY13" s="85" t="str">
        <f t="shared" si="10"/>
        <v/>
      </c>
      <c r="AZ13" s="85" t="str">
        <f t="shared" si="10"/>
        <v/>
      </c>
      <c r="BA13" s="85" t="str">
        <f t="shared" si="10"/>
        <v/>
      </c>
      <c r="BB13" s="85" t="str">
        <f t="shared" si="10"/>
        <v/>
      </c>
      <c r="BC13" s="85">
        <f t="shared" si="10"/>
        <v>790000</v>
      </c>
      <c r="BD13" s="85" t="str">
        <f t="shared" si="10"/>
        <v/>
      </c>
      <c r="BE13" s="85" t="str">
        <f t="shared" si="10"/>
        <v/>
      </c>
      <c r="BF13" s="85" t="str">
        <f t="shared" si="10"/>
        <v/>
      </c>
      <c r="BG13" s="85" t="str">
        <f t="shared" si="10"/>
        <v/>
      </c>
      <c r="BH13" s="85" t="str">
        <f t="shared" si="11"/>
        <v/>
      </c>
      <c r="BI13" s="85" t="str">
        <f t="shared" si="11"/>
        <v/>
      </c>
      <c r="BJ13" s="85" t="str">
        <f t="shared" si="11"/>
        <v/>
      </c>
      <c r="BK13" s="85" t="str">
        <f t="shared" si="11"/>
        <v/>
      </c>
      <c r="BL13" s="85" t="str">
        <f t="shared" si="11"/>
        <v/>
      </c>
      <c r="BM13" s="85">
        <f t="shared" si="11"/>
        <v>790000</v>
      </c>
      <c r="BN13" s="85" t="str">
        <f t="shared" si="11"/>
        <v/>
      </c>
      <c r="BO13" s="85" t="str">
        <f t="shared" si="11"/>
        <v/>
      </c>
      <c r="BP13" s="85" t="str">
        <f t="shared" si="11"/>
        <v/>
      </c>
      <c r="BQ13" s="85" t="str">
        <f t="shared" si="11"/>
        <v/>
      </c>
      <c r="BR13" s="85" t="str">
        <f t="shared" si="12"/>
        <v/>
      </c>
      <c r="BS13" s="85" t="str">
        <f t="shared" si="12"/>
        <v/>
      </c>
      <c r="BT13" s="85" t="str">
        <f t="shared" si="12"/>
        <v/>
      </c>
      <c r="BU13" s="85" t="str">
        <f t="shared" si="12"/>
        <v/>
      </c>
      <c r="BV13" s="85" t="str">
        <f t="shared" si="12"/>
        <v/>
      </c>
      <c r="BW13" s="85">
        <f t="shared" si="12"/>
        <v>790000</v>
      </c>
      <c r="BX13" s="85" t="str">
        <f t="shared" si="12"/>
        <v/>
      </c>
      <c r="BY13" s="85" t="str">
        <f t="shared" si="12"/>
        <v/>
      </c>
      <c r="BZ13" s="85" t="str">
        <f t="shared" si="12"/>
        <v/>
      </c>
      <c r="CA13" s="85" t="str">
        <f t="shared" si="12"/>
        <v/>
      </c>
      <c r="CB13" s="85" t="str">
        <f t="shared" si="13"/>
        <v/>
      </c>
      <c r="CC13" s="85" t="str">
        <f t="shared" si="13"/>
        <v/>
      </c>
      <c r="CD13" s="85" t="str">
        <f t="shared" si="13"/>
        <v/>
      </c>
      <c r="CE13" s="85" t="str">
        <f t="shared" si="13"/>
        <v/>
      </c>
      <c r="CF13" s="85" t="str">
        <f t="shared" si="13"/>
        <v/>
      </c>
      <c r="CG13" s="85">
        <f t="shared" si="13"/>
        <v>790000</v>
      </c>
      <c r="CH13" s="86" t="str">
        <f t="shared" si="13"/>
        <v/>
      </c>
    </row>
    <row r="14" spans="2:86" ht="15.75" thickBot="1">
      <c r="B14" s="296"/>
      <c r="C14" s="292" t="s">
        <v>192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90">
        <f>SUM(P5:P13)</f>
        <v>82649600</v>
      </c>
      <c r="Q14" s="90">
        <f>SUM(Q5:Q13)</f>
        <v>28133660</v>
      </c>
      <c r="R14" s="90">
        <f>SUM(R5:R13)</f>
        <v>2122520</v>
      </c>
      <c r="S14" s="90">
        <f>SUM(S5:S13)</f>
        <v>609626</v>
      </c>
      <c r="T14" s="87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7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</row>
    <row r="15" spans="2:86" ht="27" customHeight="1">
      <c r="B15" s="293" t="s">
        <v>193</v>
      </c>
      <c r="C15" s="286" t="s">
        <v>211</v>
      </c>
      <c r="D15" s="298" t="s">
        <v>238</v>
      </c>
      <c r="E15" s="77" t="s">
        <v>220</v>
      </c>
      <c r="F15" s="190" t="s">
        <v>222</v>
      </c>
      <c r="G15" s="77"/>
      <c r="H15" s="191" t="s">
        <v>224</v>
      </c>
      <c r="I15" s="77">
        <v>1</v>
      </c>
      <c r="J15" s="77" t="s">
        <v>186</v>
      </c>
      <c r="K15" s="77">
        <v>1981</v>
      </c>
      <c r="L15" s="77">
        <v>50</v>
      </c>
      <c r="M15" s="79">
        <f>(L15-(2013-K15))/L15</f>
        <v>0.36</v>
      </c>
      <c r="N15" s="78">
        <f t="shared" si="8"/>
        <v>0.36</v>
      </c>
      <c r="O15" s="77">
        <f t="shared" si="0"/>
        <v>18</v>
      </c>
      <c r="P15" s="80">
        <v>2190000</v>
      </c>
      <c r="Q15" s="80">
        <f t="shared" si="1"/>
        <v>788400</v>
      </c>
      <c r="R15" s="80">
        <f t="shared" si="2"/>
        <v>43800</v>
      </c>
      <c r="S15" s="92">
        <f t="shared" si="3"/>
        <v>15768</v>
      </c>
      <c r="T15" s="47"/>
      <c r="U15" s="93">
        <f t="shared" ref="U15:U30" si="14">2013+O15</f>
        <v>2031</v>
      </c>
      <c r="V15" s="94">
        <f t="shared" si="5"/>
        <v>2081</v>
      </c>
      <c r="W15" s="94">
        <f t="shared" si="5"/>
        <v>2131</v>
      </c>
      <c r="X15" s="94">
        <f t="shared" si="5"/>
        <v>2181</v>
      </c>
      <c r="Y15" s="94">
        <f t="shared" si="5"/>
        <v>2231</v>
      </c>
      <c r="Z15" s="94">
        <f t="shared" si="5"/>
        <v>2281</v>
      </c>
      <c r="AA15" s="94">
        <f t="shared" si="5"/>
        <v>2331</v>
      </c>
      <c r="AB15" s="94">
        <f t="shared" si="5"/>
        <v>2381</v>
      </c>
      <c r="AC15" s="94">
        <f t="shared" si="5"/>
        <v>2431</v>
      </c>
      <c r="AD15" s="94">
        <f t="shared" si="5"/>
        <v>2481</v>
      </c>
      <c r="AE15" s="94">
        <f t="shared" si="5"/>
        <v>2531</v>
      </c>
      <c r="AF15" s="95">
        <f t="shared" si="5"/>
        <v>2581</v>
      </c>
      <c r="AG15" s="47"/>
      <c r="AH15" s="96" t="str">
        <f t="shared" si="9"/>
        <v/>
      </c>
      <c r="AI15" s="97" t="str">
        <f t="shared" si="9"/>
        <v/>
      </c>
      <c r="AJ15" s="97" t="str">
        <f t="shared" si="9"/>
        <v/>
      </c>
      <c r="AK15" s="97" t="str">
        <f t="shared" si="9"/>
        <v/>
      </c>
      <c r="AL15" s="97" t="str">
        <f t="shared" si="9"/>
        <v/>
      </c>
      <c r="AM15" s="97" t="str">
        <f t="shared" si="9"/>
        <v/>
      </c>
      <c r="AN15" s="97" t="str">
        <f t="shared" si="9"/>
        <v/>
      </c>
      <c r="AO15" s="97" t="str">
        <f t="shared" si="9"/>
        <v/>
      </c>
      <c r="AP15" s="97" t="str">
        <f t="shared" si="9"/>
        <v/>
      </c>
      <c r="AQ15" s="97" t="str">
        <f t="shared" si="9"/>
        <v/>
      </c>
      <c r="AR15" s="97" t="str">
        <f t="shared" si="9"/>
        <v/>
      </c>
      <c r="AS15" s="97" t="str">
        <f t="shared" si="9"/>
        <v/>
      </c>
      <c r="AT15" s="97" t="str">
        <f t="shared" si="9"/>
        <v/>
      </c>
      <c r="AU15" s="97" t="str">
        <f t="shared" si="9"/>
        <v/>
      </c>
      <c r="AV15" s="97" t="str">
        <f t="shared" si="9"/>
        <v/>
      </c>
      <c r="AW15" s="97" t="str">
        <f t="shared" si="9"/>
        <v/>
      </c>
      <c r="AX15" s="97" t="str">
        <f t="shared" ref="AX15:BM30" si="15">IF(ISERROR(HLOOKUP(AX$4,$U15:$AF15,1,FALSE)),"",$P15)</f>
        <v/>
      </c>
      <c r="AY15" s="97" t="str">
        <f t="shared" si="15"/>
        <v/>
      </c>
      <c r="AZ15" s="97">
        <f t="shared" si="15"/>
        <v>2190000</v>
      </c>
      <c r="BA15" s="97" t="str">
        <f t="shared" si="15"/>
        <v/>
      </c>
      <c r="BB15" s="97" t="str">
        <f t="shared" si="15"/>
        <v/>
      </c>
      <c r="BC15" s="97" t="str">
        <f t="shared" si="15"/>
        <v/>
      </c>
      <c r="BD15" s="97" t="str">
        <f t="shared" si="15"/>
        <v/>
      </c>
      <c r="BE15" s="97" t="str">
        <f t="shared" si="15"/>
        <v/>
      </c>
      <c r="BF15" s="97" t="str">
        <f t="shared" si="15"/>
        <v/>
      </c>
      <c r="BG15" s="97" t="str">
        <f t="shared" si="15"/>
        <v/>
      </c>
      <c r="BH15" s="97" t="str">
        <f t="shared" si="15"/>
        <v/>
      </c>
      <c r="BI15" s="97" t="str">
        <f t="shared" si="15"/>
        <v/>
      </c>
      <c r="BJ15" s="97" t="str">
        <f t="shared" si="15"/>
        <v/>
      </c>
      <c r="BK15" s="97" t="str">
        <f t="shared" si="15"/>
        <v/>
      </c>
      <c r="BL15" s="97" t="str">
        <f t="shared" si="15"/>
        <v/>
      </c>
      <c r="BM15" s="97" t="str">
        <f t="shared" si="15"/>
        <v/>
      </c>
      <c r="BN15" s="97" t="str">
        <f t="shared" ref="BN15:CC30" si="16">IF(ISERROR(HLOOKUP(BN$4,$U15:$AF15,1,FALSE)),"",$P15)</f>
        <v/>
      </c>
      <c r="BO15" s="97" t="str">
        <f t="shared" si="16"/>
        <v/>
      </c>
      <c r="BP15" s="97" t="str">
        <f t="shared" si="16"/>
        <v/>
      </c>
      <c r="BQ15" s="97" t="str">
        <f t="shared" si="16"/>
        <v/>
      </c>
      <c r="BR15" s="97" t="str">
        <f t="shared" si="16"/>
        <v/>
      </c>
      <c r="BS15" s="97" t="str">
        <f t="shared" si="16"/>
        <v/>
      </c>
      <c r="BT15" s="97" t="str">
        <f t="shared" si="16"/>
        <v/>
      </c>
      <c r="BU15" s="97" t="str">
        <f t="shared" si="16"/>
        <v/>
      </c>
      <c r="BV15" s="97" t="str">
        <f t="shared" si="16"/>
        <v/>
      </c>
      <c r="BW15" s="97" t="str">
        <f t="shared" si="16"/>
        <v/>
      </c>
      <c r="BX15" s="97" t="str">
        <f t="shared" si="16"/>
        <v/>
      </c>
      <c r="BY15" s="97" t="str">
        <f t="shared" si="16"/>
        <v/>
      </c>
      <c r="BZ15" s="97" t="str">
        <f t="shared" si="16"/>
        <v/>
      </c>
      <c r="CA15" s="97" t="str">
        <f t="shared" si="16"/>
        <v/>
      </c>
      <c r="CB15" s="97" t="str">
        <f t="shared" si="16"/>
        <v/>
      </c>
      <c r="CC15" s="97" t="str">
        <f t="shared" si="16"/>
        <v/>
      </c>
      <c r="CD15" s="97" t="str">
        <f t="shared" ref="CD15:CH25" si="17">IF(ISERROR(HLOOKUP(CD$4,$U15:$AF15,1,FALSE)),"",$P15)</f>
        <v/>
      </c>
      <c r="CE15" s="97" t="str">
        <f t="shared" si="17"/>
        <v/>
      </c>
      <c r="CF15" s="97" t="str">
        <f t="shared" si="17"/>
        <v/>
      </c>
      <c r="CG15" s="97" t="str">
        <f t="shared" si="17"/>
        <v/>
      </c>
      <c r="CH15" s="98" t="str">
        <f t="shared" si="17"/>
        <v/>
      </c>
    </row>
    <row r="16" spans="2:86" ht="27" customHeight="1">
      <c r="B16" s="294"/>
      <c r="C16" s="287"/>
      <c r="D16" s="299"/>
      <c r="E16" s="9" t="s">
        <v>221</v>
      </c>
      <c r="F16" s="190" t="s">
        <v>223</v>
      </c>
      <c r="G16" s="208" t="s">
        <v>225</v>
      </c>
      <c r="H16" s="209" t="s">
        <v>237</v>
      </c>
      <c r="I16" s="9">
        <v>1</v>
      </c>
      <c r="J16" s="9" t="s">
        <v>186</v>
      </c>
      <c r="K16" s="9">
        <v>1983</v>
      </c>
      <c r="L16" s="9">
        <v>50</v>
      </c>
      <c r="M16" s="78">
        <f>(L16-(2013-K16))/L16</f>
        <v>0.4</v>
      </c>
      <c r="N16" s="78">
        <f t="shared" si="8"/>
        <v>0.4</v>
      </c>
      <c r="O16" s="9">
        <f t="shared" si="0"/>
        <v>20</v>
      </c>
      <c r="P16" s="12">
        <v>350000</v>
      </c>
      <c r="Q16" s="12">
        <f t="shared" si="1"/>
        <v>140000</v>
      </c>
      <c r="R16" s="12">
        <f t="shared" si="2"/>
        <v>7000</v>
      </c>
      <c r="S16" s="24">
        <f t="shared" si="3"/>
        <v>2800</v>
      </c>
      <c r="T16" s="47"/>
      <c r="U16" s="71">
        <f t="shared" si="14"/>
        <v>2033</v>
      </c>
      <c r="V16" s="72">
        <f t="shared" si="5"/>
        <v>2083</v>
      </c>
      <c r="W16" s="72">
        <f t="shared" si="5"/>
        <v>2133</v>
      </c>
      <c r="X16" s="72">
        <f t="shared" si="5"/>
        <v>2183</v>
      </c>
      <c r="Y16" s="72">
        <f t="shared" si="5"/>
        <v>2233</v>
      </c>
      <c r="Z16" s="72">
        <f t="shared" si="5"/>
        <v>2283</v>
      </c>
      <c r="AA16" s="72">
        <f t="shared" si="5"/>
        <v>2333</v>
      </c>
      <c r="AB16" s="72">
        <f t="shared" si="5"/>
        <v>2383</v>
      </c>
      <c r="AC16" s="72">
        <f t="shared" si="5"/>
        <v>2433</v>
      </c>
      <c r="AD16" s="72">
        <f t="shared" si="5"/>
        <v>2483</v>
      </c>
      <c r="AE16" s="72">
        <f t="shared" si="5"/>
        <v>2533</v>
      </c>
      <c r="AF16" s="73">
        <f t="shared" si="5"/>
        <v>2583</v>
      </c>
      <c r="AG16" s="47"/>
      <c r="AH16" s="74" t="str">
        <f t="shared" si="9"/>
        <v/>
      </c>
      <c r="AI16" s="75" t="str">
        <f t="shared" si="9"/>
        <v/>
      </c>
      <c r="AJ16" s="75" t="str">
        <f t="shared" si="9"/>
        <v/>
      </c>
      <c r="AK16" s="75" t="str">
        <f t="shared" si="9"/>
        <v/>
      </c>
      <c r="AL16" s="75" t="str">
        <f t="shared" si="9"/>
        <v/>
      </c>
      <c r="AM16" s="75" t="str">
        <f t="shared" si="9"/>
        <v/>
      </c>
      <c r="AN16" s="75" t="str">
        <f t="shared" si="9"/>
        <v/>
      </c>
      <c r="AO16" s="75" t="str">
        <f t="shared" si="9"/>
        <v/>
      </c>
      <c r="AP16" s="75" t="str">
        <f t="shared" si="9"/>
        <v/>
      </c>
      <c r="AQ16" s="75" t="str">
        <f t="shared" si="9"/>
        <v/>
      </c>
      <c r="AR16" s="75" t="str">
        <f t="shared" si="9"/>
        <v/>
      </c>
      <c r="AS16" s="75" t="str">
        <f t="shared" si="9"/>
        <v/>
      </c>
      <c r="AT16" s="75" t="str">
        <f t="shared" si="9"/>
        <v/>
      </c>
      <c r="AU16" s="75" t="str">
        <f t="shared" si="9"/>
        <v/>
      </c>
      <c r="AV16" s="75" t="str">
        <f t="shared" si="9"/>
        <v/>
      </c>
      <c r="AW16" s="75" t="str">
        <f t="shared" si="9"/>
        <v/>
      </c>
      <c r="AX16" s="75" t="str">
        <f t="shared" si="15"/>
        <v/>
      </c>
      <c r="AY16" s="75" t="str">
        <f t="shared" si="15"/>
        <v/>
      </c>
      <c r="AZ16" s="75" t="str">
        <f t="shared" si="15"/>
        <v/>
      </c>
      <c r="BA16" s="75" t="str">
        <f t="shared" si="15"/>
        <v/>
      </c>
      <c r="BB16" s="75">
        <f t="shared" si="15"/>
        <v>350000</v>
      </c>
      <c r="BC16" s="75" t="str">
        <f t="shared" si="15"/>
        <v/>
      </c>
      <c r="BD16" s="75" t="str">
        <f t="shared" si="15"/>
        <v/>
      </c>
      <c r="BE16" s="75" t="str">
        <f t="shared" si="15"/>
        <v/>
      </c>
      <c r="BF16" s="75" t="str">
        <f t="shared" si="15"/>
        <v/>
      </c>
      <c r="BG16" s="75" t="str">
        <f t="shared" si="15"/>
        <v/>
      </c>
      <c r="BH16" s="75" t="str">
        <f t="shared" si="15"/>
        <v/>
      </c>
      <c r="BI16" s="75" t="str">
        <f t="shared" si="15"/>
        <v/>
      </c>
      <c r="BJ16" s="75" t="str">
        <f t="shared" si="15"/>
        <v/>
      </c>
      <c r="BK16" s="75" t="str">
        <f t="shared" si="15"/>
        <v/>
      </c>
      <c r="BL16" s="75" t="str">
        <f t="shared" si="15"/>
        <v/>
      </c>
      <c r="BM16" s="75" t="str">
        <f t="shared" si="15"/>
        <v/>
      </c>
      <c r="BN16" s="75" t="str">
        <f t="shared" si="16"/>
        <v/>
      </c>
      <c r="BO16" s="75" t="str">
        <f t="shared" si="16"/>
        <v/>
      </c>
      <c r="BP16" s="75" t="str">
        <f t="shared" si="16"/>
        <v/>
      </c>
      <c r="BQ16" s="75" t="str">
        <f t="shared" si="16"/>
        <v/>
      </c>
      <c r="BR16" s="75" t="str">
        <f t="shared" si="16"/>
        <v/>
      </c>
      <c r="BS16" s="75" t="str">
        <f t="shared" si="16"/>
        <v/>
      </c>
      <c r="BT16" s="75" t="str">
        <f t="shared" si="16"/>
        <v/>
      </c>
      <c r="BU16" s="75" t="str">
        <f t="shared" si="16"/>
        <v/>
      </c>
      <c r="BV16" s="75" t="str">
        <f t="shared" si="16"/>
        <v/>
      </c>
      <c r="BW16" s="75" t="str">
        <f t="shared" si="16"/>
        <v/>
      </c>
      <c r="BX16" s="75" t="str">
        <f t="shared" si="16"/>
        <v/>
      </c>
      <c r="BY16" s="75" t="str">
        <f t="shared" si="16"/>
        <v/>
      </c>
      <c r="BZ16" s="75" t="str">
        <f t="shared" si="16"/>
        <v/>
      </c>
      <c r="CA16" s="75" t="str">
        <f t="shared" si="16"/>
        <v/>
      </c>
      <c r="CB16" s="75" t="str">
        <f t="shared" si="16"/>
        <v/>
      </c>
      <c r="CC16" s="75" t="str">
        <f t="shared" si="16"/>
        <v/>
      </c>
      <c r="CD16" s="75" t="str">
        <f t="shared" si="17"/>
        <v/>
      </c>
      <c r="CE16" s="75" t="str">
        <f t="shared" si="17"/>
        <v/>
      </c>
      <c r="CF16" s="75" t="str">
        <f t="shared" si="17"/>
        <v/>
      </c>
      <c r="CG16" s="75" t="str">
        <f t="shared" si="17"/>
        <v/>
      </c>
      <c r="CH16" s="76" t="str">
        <f t="shared" si="17"/>
        <v/>
      </c>
    </row>
    <row r="17" spans="2:86" ht="30" customHeight="1">
      <c r="B17" s="294"/>
      <c r="C17" s="287"/>
      <c r="D17" s="299"/>
      <c r="E17" s="300" t="s">
        <v>194</v>
      </c>
      <c r="F17" s="8" t="s">
        <v>28</v>
      </c>
      <c r="G17" s="208" t="s">
        <v>229</v>
      </c>
      <c r="H17" s="207" t="s">
        <v>253</v>
      </c>
      <c r="I17" s="9">
        <v>21</v>
      </c>
      <c r="J17" s="9" t="s">
        <v>186</v>
      </c>
      <c r="K17" s="9">
        <v>1986</v>
      </c>
      <c r="L17" s="9">
        <v>50</v>
      </c>
      <c r="M17" s="78">
        <f t="shared" ref="M17:M25" si="18">(L17-(2013-K17))/L17</f>
        <v>0.46</v>
      </c>
      <c r="N17" s="78">
        <f t="shared" si="8"/>
        <v>0.46</v>
      </c>
      <c r="O17" s="9">
        <f t="shared" si="0"/>
        <v>23</v>
      </c>
      <c r="P17" s="12">
        <f>19000*I17</f>
        <v>399000</v>
      </c>
      <c r="Q17" s="12">
        <f t="shared" si="1"/>
        <v>183540</v>
      </c>
      <c r="R17" s="12">
        <f t="shared" si="2"/>
        <v>7980</v>
      </c>
      <c r="S17" s="24">
        <f t="shared" si="3"/>
        <v>3671</v>
      </c>
      <c r="T17" s="47"/>
      <c r="U17" s="71">
        <f t="shared" si="14"/>
        <v>2036</v>
      </c>
      <c r="V17" s="72">
        <f>U17+$L17</f>
        <v>2086</v>
      </c>
      <c r="W17" s="72">
        <f t="shared" si="5"/>
        <v>2136</v>
      </c>
      <c r="X17" s="72">
        <f t="shared" si="5"/>
        <v>2186</v>
      </c>
      <c r="Y17" s="72">
        <f t="shared" si="5"/>
        <v>2236</v>
      </c>
      <c r="Z17" s="72">
        <f t="shared" si="5"/>
        <v>2286</v>
      </c>
      <c r="AA17" s="72">
        <f t="shared" si="5"/>
        <v>2336</v>
      </c>
      <c r="AB17" s="72">
        <f t="shared" si="5"/>
        <v>2386</v>
      </c>
      <c r="AC17" s="72">
        <f t="shared" si="5"/>
        <v>2436</v>
      </c>
      <c r="AD17" s="72">
        <f t="shared" si="5"/>
        <v>2486</v>
      </c>
      <c r="AE17" s="72">
        <f t="shared" si="5"/>
        <v>2536</v>
      </c>
      <c r="AF17" s="73">
        <f t="shared" si="5"/>
        <v>2586</v>
      </c>
      <c r="AG17" s="47"/>
      <c r="AH17" s="74" t="str">
        <f t="shared" si="9"/>
        <v/>
      </c>
      <c r="AI17" s="75" t="str">
        <f t="shared" si="9"/>
        <v/>
      </c>
      <c r="AJ17" s="75" t="str">
        <f t="shared" si="9"/>
        <v/>
      </c>
      <c r="AK17" s="75" t="str">
        <f t="shared" si="9"/>
        <v/>
      </c>
      <c r="AL17" s="75" t="str">
        <f t="shared" si="9"/>
        <v/>
      </c>
      <c r="AM17" s="75" t="str">
        <f t="shared" si="9"/>
        <v/>
      </c>
      <c r="AN17" s="75" t="str">
        <f t="shared" si="9"/>
        <v/>
      </c>
      <c r="AO17" s="75" t="str">
        <f t="shared" si="9"/>
        <v/>
      </c>
      <c r="AP17" s="75" t="str">
        <f t="shared" si="9"/>
        <v/>
      </c>
      <c r="AQ17" s="75" t="str">
        <f t="shared" si="9"/>
        <v/>
      </c>
      <c r="AR17" s="75" t="str">
        <f t="shared" si="9"/>
        <v/>
      </c>
      <c r="AS17" s="75" t="str">
        <f t="shared" si="9"/>
        <v/>
      </c>
      <c r="AT17" s="75" t="str">
        <f t="shared" si="9"/>
        <v/>
      </c>
      <c r="AU17" s="75" t="str">
        <f t="shared" si="9"/>
        <v/>
      </c>
      <c r="AV17" s="75" t="str">
        <f t="shared" si="9"/>
        <v/>
      </c>
      <c r="AW17" s="75" t="str">
        <f t="shared" si="9"/>
        <v/>
      </c>
      <c r="AX17" s="75" t="str">
        <f t="shared" si="15"/>
        <v/>
      </c>
      <c r="AY17" s="75" t="str">
        <f t="shared" si="15"/>
        <v/>
      </c>
      <c r="AZ17" s="75" t="str">
        <f t="shared" si="15"/>
        <v/>
      </c>
      <c r="BA17" s="75" t="str">
        <f t="shared" si="15"/>
        <v/>
      </c>
      <c r="BB17" s="75" t="str">
        <f t="shared" si="15"/>
        <v/>
      </c>
      <c r="BC17" s="75" t="str">
        <f t="shared" si="15"/>
        <v/>
      </c>
      <c r="BD17" s="75" t="str">
        <f t="shared" si="15"/>
        <v/>
      </c>
      <c r="BE17" s="75">
        <f t="shared" si="15"/>
        <v>399000</v>
      </c>
      <c r="BF17" s="75" t="str">
        <f t="shared" si="15"/>
        <v/>
      </c>
      <c r="BG17" s="75" t="str">
        <f t="shared" si="15"/>
        <v/>
      </c>
      <c r="BH17" s="75" t="str">
        <f t="shared" si="15"/>
        <v/>
      </c>
      <c r="BI17" s="75" t="str">
        <f t="shared" si="15"/>
        <v/>
      </c>
      <c r="BJ17" s="75" t="str">
        <f t="shared" si="15"/>
        <v/>
      </c>
      <c r="BK17" s="75" t="str">
        <f t="shared" si="15"/>
        <v/>
      </c>
      <c r="BL17" s="75" t="str">
        <f t="shared" si="15"/>
        <v/>
      </c>
      <c r="BM17" s="75" t="str">
        <f t="shared" si="15"/>
        <v/>
      </c>
      <c r="BN17" s="75" t="str">
        <f t="shared" si="16"/>
        <v/>
      </c>
      <c r="BO17" s="75" t="str">
        <f t="shared" si="16"/>
        <v/>
      </c>
      <c r="BP17" s="75" t="str">
        <f t="shared" si="16"/>
        <v/>
      </c>
      <c r="BQ17" s="75" t="str">
        <f t="shared" si="16"/>
        <v/>
      </c>
      <c r="BR17" s="75" t="str">
        <f t="shared" si="16"/>
        <v/>
      </c>
      <c r="BS17" s="75" t="str">
        <f t="shared" si="16"/>
        <v/>
      </c>
      <c r="BT17" s="75" t="str">
        <f t="shared" si="16"/>
        <v/>
      </c>
      <c r="BU17" s="75" t="str">
        <f t="shared" si="16"/>
        <v/>
      </c>
      <c r="BV17" s="75" t="str">
        <f t="shared" si="16"/>
        <v/>
      </c>
      <c r="BW17" s="75" t="str">
        <f t="shared" si="16"/>
        <v/>
      </c>
      <c r="BX17" s="75" t="str">
        <f t="shared" si="16"/>
        <v/>
      </c>
      <c r="BY17" s="75" t="str">
        <f t="shared" si="16"/>
        <v/>
      </c>
      <c r="BZ17" s="75" t="str">
        <f t="shared" si="16"/>
        <v/>
      </c>
      <c r="CA17" s="75" t="str">
        <f t="shared" si="16"/>
        <v/>
      </c>
      <c r="CB17" s="75" t="str">
        <f t="shared" si="16"/>
        <v/>
      </c>
      <c r="CC17" s="75" t="str">
        <f t="shared" si="16"/>
        <v/>
      </c>
      <c r="CD17" s="75" t="str">
        <f t="shared" si="17"/>
        <v/>
      </c>
      <c r="CE17" s="75" t="str">
        <f t="shared" si="17"/>
        <v/>
      </c>
      <c r="CF17" s="75" t="str">
        <f t="shared" si="17"/>
        <v/>
      </c>
      <c r="CG17" s="75" t="str">
        <f t="shared" si="17"/>
        <v/>
      </c>
      <c r="CH17" s="76" t="str">
        <f t="shared" si="17"/>
        <v/>
      </c>
    </row>
    <row r="18" spans="2:86" ht="30" customHeight="1">
      <c r="B18" s="294"/>
      <c r="C18" s="287"/>
      <c r="D18" s="299"/>
      <c r="E18" s="288"/>
      <c r="F18" s="8" t="s">
        <v>28</v>
      </c>
      <c r="G18" s="208" t="s">
        <v>230</v>
      </c>
      <c r="H18" s="207" t="s">
        <v>254</v>
      </c>
      <c r="I18" s="9">
        <v>59</v>
      </c>
      <c r="J18" s="9" t="s">
        <v>186</v>
      </c>
      <c r="K18" s="9">
        <v>1983</v>
      </c>
      <c r="L18" s="9">
        <v>50</v>
      </c>
      <c r="M18" s="78">
        <f t="shared" si="18"/>
        <v>0.4</v>
      </c>
      <c r="N18" s="78">
        <f t="shared" si="8"/>
        <v>0.4</v>
      </c>
      <c r="O18" s="9">
        <f t="shared" si="0"/>
        <v>20</v>
      </c>
      <c r="P18" s="12">
        <f>24000*I18</f>
        <v>1416000</v>
      </c>
      <c r="Q18" s="12">
        <f t="shared" si="1"/>
        <v>566400</v>
      </c>
      <c r="R18" s="12">
        <f t="shared" si="2"/>
        <v>28320</v>
      </c>
      <c r="S18" s="24">
        <f t="shared" si="3"/>
        <v>11328</v>
      </c>
      <c r="T18" s="47"/>
      <c r="U18" s="71">
        <f t="shared" si="14"/>
        <v>2033</v>
      </c>
      <c r="V18" s="72">
        <f t="shared" si="5"/>
        <v>2083</v>
      </c>
      <c r="W18" s="72">
        <f t="shared" si="5"/>
        <v>2133</v>
      </c>
      <c r="X18" s="72">
        <f t="shared" si="5"/>
        <v>2183</v>
      </c>
      <c r="Y18" s="72">
        <f t="shared" si="5"/>
        <v>2233</v>
      </c>
      <c r="Z18" s="72">
        <f t="shared" si="5"/>
        <v>2283</v>
      </c>
      <c r="AA18" s="72">
        <f t="shared" si="5"/>
        <v>2333</v>
      </c>
      <c r="AB18" s="72">
        <f t="shared" si="5"/>
        <v>2383</v>
      </c>
      <c r="AC18" s="72">
        <f t="shared" si="5"/>
        <v>2433</v>
      </c>
      <c r="AD18" s="72">
        <f t="shared" si="5"/>
        <v>2483</v>
      </c>
      <c r="AE18" s="72">
        <f t="shared" si="5"/>
        <v>2533</v>
      </c>
      <c r="AF18" s="73">
        <f t="shared" si="5"/>
        <v>2583</v>
      </c>
      <c r="AG18" s="47"/>
      <c r="AH18" s="74" t="str">
        <f t="shared" si="9"/>
        <v/>
      </c>
      <c r="AI18" s="75" t="str">
        <f t="shared" si="9"/>
        <v/>
      </c>
      <c r="AJ18" s="75" t="str">
        <f t="shared" si="9"/>
        <v/>
      </c>
      <c r="AK18" s="75" t="str">
        <f t="shared" si="9"/>
        <v/>
      </c>
      <c r="AL18" s="75" t="str">
        <f t="shared" si="9"/>
        <v/>
      </c>
      <c r="AM18" s="75" t="str">
        <f t="shared" si="9"/>
        <v/>
      </c>
      <c r="AN18" s="75" t="str">
        <f t="shared" si="9"/>
        <v/>
      </c>
      <c r="AO18" s="75" t="str">
        <f t="shared" si="9"/>
        <v/>
      </c>
      <c r="AP18" s="75" t="str">
        <f t="shared" si="9"/>
        <v/>
      </c>
      <c r="AQ18" s="75" t="str">
        <f t="shared" si="9"/>
        <v/>
      </c>
      <c r="AR18" s="75" t="str">
        <f t="shared" si="9"/>
        <v/>
      </c>
      <c r="AS18" s="75" t="str">
        <f t="shared" si="9"/>
        <v/>
      </c>
      <c r="AT18" s="75" t="str">
        <f t="shared" si="9"/>
        <v/>
      </c>
      <c r="AU18" s="75" t="str">
        <f t="shared" si="9"/>
        <v/>
      </c>
      <c r="AV18" s="75" t="str">
        <f t="shared" si="9"/>
        <v/>
      </c>
      <c r="AW18" s="75" t="str">
        <f t="shared" si="9"/>
        <v/>
      </c>
      <c r="AX18" s="75" t="str">
        <f t="shared" si="15"/>
        <v/>
      </c>
      <c r="AY18" s="75" t="str">
        <f t="shared" si="15"/>
        <v/>
      </c>
      <c r="AZ18" s="75" t="str">
        <f t="shared" si="15"/>
        <v/>
      </c>
      <c r="BA18" s="75" t="str">
        <f t="shared" si="15"/>
        <v/>
      </c>
      <c r="BB18" s="75">
        <f t="shared" si="15"/>
        <v>1416000</v>
      </c>
      <c r="BC18" s="75" t="str">
        <f t="shared" si="15"/>
        <v/>
      </c>
      <c r="BD18" s="75" t="str">
        <f t="shared" si="15"/>
        <v/>
      </c>
      <c r="BE18" s="75" t="str">
        <f t="shared" si="15"/>
        <v/>
      </c>
      <c r="BF18" s="75" t="str">
        <f t="shared" si="15"/>
        <v/>
      </c>
      <c r="BG18" s="75" t="str">
        <f t="shared" si="15"/>
        <v/>
      </c>
      <c r="BH18" s="75" t="str">
        <f t="shared" si="15"/>
        <v/>
      </c>
      <c r="BI18" s="75" t="str">
        <f t="shared" si="15"/>
        <v/>
      </c>
      <c r="BJ18" s="75" t="str">
        <f t="shared" si="15"/>
        <v/>
      </c>
      <c r="BK18" s="75" t="str">
        <f t="shared" si="15"/>
        <v/>
      </c>
      <c r="BL18" s="75" t="str">
        <f t="shared" si="15"/>
        <v/>
      </c>
      <c r="BM18" s="75" t="str">
        <f t="shared" si="15"/>
        <v/>
      </c>
      <c r="BN18" s="75" t="str">
        <f t="shared" si="16"/>
        <v/>
      </c>
      <c r="BO18" s="75" t="str">
        <f t="shared" si="16"/>
        <v/>
      </c>
      <c r="BP18" s="75" t="str">
        <f t="shared" si="16"/>
        <v/>
      </c>
      <c r="BQ18" s="75" t="str">
        <f t="shared" si="16"/>
        <v/>
      </c>
      <c r="BR18" s="75" t="str">
        <f t="shared" si="16"/>
        <v/>
      </c>
      <c r="BS18" s="75" t="str">
        <f t="shared" si="16"/>
        <v/>
      </c>
      <c r="BT18" s="75" t="str">
        <f t="shared" si="16"/>
        <v/>
      </c>
      <c r="BU18" s="75" t="str">
        <f t="shared" si="16"/>
        <v/>
      </c>
      <c r="BV18" s="75" t="str">
        <f t="shared" si="16"/>
        <v/>
      </c>
      <c r="BW18" s="75" t="str">
        <f t="shared" si="16"/>
        <v/>
      </c>
      <c r="BX18" s="75" t="str">
        <f t="shared" si="16"/>
        <v/>
      </c>
      <c r="BY18" s="75" t="str">
        <f t="shared" si="16"/>
        <v/>
      </c>
      <c r="BZ18" s="75" t="str">
        <f t="shared" si="16"/>
        <v/>
      </c>
      <c r="CA18" s="75" t="str">
        <f t="shared" si="16"/>
        <v/>
      </c>
      <c r="CB18" s="75" t="str">
        <f t="shared" si="16"/>
        <v/>
      </c>
      <c r="CC18" s="75" t="str">
        <f t="shared" si="16"/>
        <v/>
      </c>
      <c r="CD18" s="75" t="str">
        <f t="shared" si="17"/>
        <v/>
      </c>
      <c r="CE18" s="75" t="str">
        <f t="shared" si="17"/>
        <v/>
      </c>
      <c r="CF18" s="75" t="str">
        <f t="shared" si="17"/>
        <v/>
      </c>
      <c r="CG18" s="75" t="str">
        <f t="shared" si="17"/>
        <v/>
      </c>
      <c r="CH18" s="76" t="str">
        <f t="shared" si="17"/>
        <v/>
      </c>
    </row>
    <row r="19" spans="2:86" ht="30" customHeight="1">
      <c r="B19" s="294"/>
      <c r="C19" s="287"/>
      <c r="D19" s="299"/>
      <c r="E19" s="288"/>
      <c r="F19" s="8" t="s">
        <v>28</v>
      </c>
      <c r="G19" s="208" t="s">
        <v>231</v>
      </c>
      <c r="H19" s="207" t="s">
        <v>253</v>
      </c>
      <c r="I19" s="9">
        <v>14</v>
      </c>
      <c r="J19" s="9" t="s">
        <v>186</v>
      </c>
      <c r="K19" s="9">
        <v>1983</v>
      </c>
      <c r="L19" s="9">
        <v>50</v>
      </c>
      <c r="M19" s="78">
        <f t="shared" si="18"/>
        <v>0.4</v>
      </c>
      <c r="N19" s="78">
        <f t="shared" si="8"/>
        <v>0.4</v>
      </c>
      <c r="O19" s="9">
        <f t="shared" si="0"/>
        <v>20</v>
      </c>
      <c r="P19" s="12">
        <f>19000*I19</f>
        <v>266000</v>
      </c>
      <c r="Q19" s="12">
        <f t="shared" si="1"/>
        <v>106400</v>
      </c>
      <c r="R19" s="12">
        <f t="shared" si="2"/>
        <v>5320</v>
      </c>
      <c r="S19" s="24">
        <f t="shared" si="3"/>
        <v>2128</v>
      </c>
      <c r="T19" s="47"/>
      <c r="U19" s="71">
        <f t="shared" si="14"/>
        <v>2033</v>
      </c>
      <c r="V19" s="72">
        <f t="shared" si="5"/>
        <v>2083</v>
      </c>
      <c r="W19" s="72">
        <f t="shared" si="5"/>
        <v>2133</v>
      </c>
      <c r="X19" s="72">
        <f t="shared" si="5"/>
        <v>2183</v>
      </c>
      <c r="Y19" s="72">
        <f t="shared" si="5"/>
        <v>2233</v>
      </c>
      <c r="Z19" s="72">
        <f t="shared" si="5"/>
        <v>2283</v>
      </c>
      <c r="AA19" s="72">
        <f t="shared" si="5"/>
        <v>2333</v>
      </c>
      <c r="AB19" s="72">
        <f t="shared" si="5"/>
        <v>2383</v>
      </c>
      <c r="AC19" s="72">
        <f t="shared" si="5"/>
        <v>2433</v>
      </c>
      <c r="AD19" s="72">
        <f t="shared" si="5"/>
        <v>2483</v>
      </c>
      <c r="AE19" s="72">
        <f t="shared" si="5"/>
        <v>2533</v>
      </c>
      <c r="AF19" s="73">
        <f t="shared" si="5"/>
        <v>2583</v>
      </c>
      <c r="AG19" s="47"/>
      <c r="AH19" s="74" t="str">
        <f t="shared" si="9"/>
        <v/>
      </c>
      <c r="AI19" s="75" t="str">
        <f t="shared" si="9"/>
        <v/>
      </c>
      <c r="AJ19" s="75" t="str">
        <f t="shared" si="9"/>
        <v/>
      </c>
      <c r="AK19" s="75" t="str">
        <f t="shared" si="9"/>
        <v/>
      </c>
      <c r="AL19" s="75" t="str">
        <f t="shared" si="9"/>
        <v/>
      </c>
      <c r="AM19" s="75" t="str">
        <f t="shared" si="9"/>
        <v/>
      </c>
      <c r="AN19" s="75" t="str">
        <f t="shared" si="9"/>
        <v/>
      </c>
      <c r="AO19" s="75" t="str">
        <f t="shared" si="9"/>
        <v/>
      </c>
      <c r="AP19" s="75" t="str">
        <f t="shared" si="9"/>
        <v/>
      </c>
      <c r="AQ19" s="75" t="str">
        <f t="shared" si="9"/>
        <v/>
      </c>
      <c r="AR19" s="75" t="str">
        <f t="shared" si="9"/>
        <v/>
      </c>
      <c r="AS19" s="75" t="str">
        <f t="shared" si="9"/>
        <v/>
      </c>
      <c r="AT19" s="75" t="str">
        <f t="shared" si="9"/>
        <v/>
      </c>
      <c r="AU19" s="75" t="str">
        <f t="shared" si="9"/>
        <v/>
      </c>
      <c r="AV19" s="75" t="str">
        <f t="shared" si="9"/>
        <v/>
      </c>
      <c r="AW19" s="75" t="str">
        <f t="shared" si="9"/>
        <v/>
      </c>
      <c r="AX19" s="75" t="str">
        <f t="shared" si="15"/>
        <v/>
      </c>
      <c r="AY19" s="75" t="str">
        <f t="shared" si="15"/>
        <v/>
      </c>
      <c r="AZ19" s="75" t="str">
        <f t="shared" si="15"/>
        <v/>
      </c>
      <c r="BA19" s="75" t="str">
        <f t="shared" si="15"/>
        <v/>
      </c>
      <c r="BB19" s="75">
        <f t="shared" si="15"/>
        <v>266000</v>
      </c>
      <c r="BC19" s="75" t="str">
        <f t="shared" si="15"/>
        <v/>
      </c>
      <c r="BD19" s="75" t="str">
        <f t="shared" si="15"/>
        <v/>
      </c>
      <c r="BE19" s="75" t="str">
        <f t="shared" si="15"/>
        <v/>
      </c>
      <c r="BF19" s="75" t="str">
        <f t="shared" si="15"/>
        <v/>
      </c>
      <c r="BG19" s="75" t="str">
        <f t="shared" si="15"/>
        <v/>
      </c>
      <c r="BH19" s="75" t="str">
        <f t="shared" si="15"/>
        <v/>
      </c>
      <c r="BI19" s="75" t="str">
        <f t="shared" si="15"/>
        <v/>
      </c>
      <c r="BJ19" s="75" t="str">
        <f t="shared" si="15"/>
        <v/>
      </c>
      <c r="BK19" s="75" t="str">
        <f t="shared" si="15"/>
        <v/>
      </c>
      <c r="BL19" s="75" t="str">
        <f t="shared" si="15"/>
        <v/>
      </c>
      <c r="BM19" s="75" t="str">
        <f t="shared" si="15"/>
        <v/>
      </c>
      <c r="BN19" s="75" t="str">
        <f t="shared" si="16"/>
        <v/>
      </c>
      <c r="BO19" s="75" t="str">
        <f t="shared" si="16"/>
        <v/>
      </c>
      <c r="BP19" s="75" t="str">
        <f t="shared" si="16"/>
        <v/>
      </c>
      <c r="BQ19" s="75" t="str">
        <f t="shared" si="16"/>
        <v/>
      </c>
      <c r="BR19" s="75" t="str">
        <f t="shared" si="16"/>
        <v/>
      </c>
      <c r="BS19" s="75" t="str">
        <f t="shared" si="16"/>
        <v/>
      </c>
      <c r="BT19" s="75" t="str">
        <f t="shared" si="16"/>
        <v/>
      </c>
      <c r="BU19" s="75" t="str">
        <f t="shared" si="16"/>
        <v/>
      </c>
      <c r="BV19" s="75" t="str">
        <f t="shared" si="16"/>
        <v/>
      </c>
      <c r="BW19" s="75" t="str">
        <f t="shared" si="16"/>
        <v/>
      </c>
      <c r="BX19" s="75" t="str">
        <f t="shared" si="16"/>
        <v/>
      </c>
      <c r="BY19" s="75" t="str">
        <f t="shared" si="16"/>
        <v/>
      </c>
      <c r="BZ19" s="75" t="str">
        <f t="shared" si="16"/>
        <v/>
      </c>
      <c r="CA19" s="75" t="str">
        <f t="shared" si="16"/>
        <v/>
      </c>
      <c r="CB19" s="75" t="str">
        <f t="shared" si="16"/>
        <v/>
      </c>
      <c r="CC19" s="75" t="str">
        <f t="shared" si="16"/>
        <v/>
      </c>
      <c r="CD19" s="75" t="str">
        <f t="shared" si="17"/>
        <v/>
      </c>
      <c r="CE19" s="75" t="str">
        <f t="shared" si="17"/>
        <v/>
      </c>
      <c r="CF19" s="75" t="str">
        <f t="shared" si="17"/>
        <v/>
      </c>
      <c r="CG19" s="75" t="str">
        <f t="shared" si="17"/>
        <v/>
      </c>
      <c r="CH19" s="76" t="str">
        <f t="shared" si="17"/>
        <v/>
      </c>
    </row>
    <row r="20" spans="2:86" ht="30" customHeight="1">
      <c r="B20" s="294"/>
      <c r="C20" s="287"/>
      <c r="D20" s="299"/>
      <c r="E20" s="288"/>
      <c r="F20" s="8" t="s">
        <v>28</v>
      </c>
      <c r="G20" s="208" t="s">
        <v>232</v>
      </c>
      <c r="H20" s="207" t="s">
        <v>253</v>
      </c>
      <c r="I20" s="9">
        <v>10</v>
      </c>
      <c r="J20" s="9" t="s">
        <v>186</v>
      </c>
      <c r="K20" s="9">
        <v>1986</v>
      </c>
      <c r="L20" s="9">
        <v>50</v>
      </c>
      <c r="M20" s="78">
        <f t="shared" si="18"/>
        <v>0.46</v>
      </c>
      <c r="N20" s="78">
        <f t="shared" si="8"/>
        <v>0.46</v>
      </c>
      <c r="O20" s="9">
        <f t="shared" si="0"/>
        <v>23</v>
      </c>
      <c r="P20" s="12">
        <f>19000*I20</f>
        <v>190000</v>
      </c>
      <c r="Q20" s="12">
        <f t="shared" si="1"/>
        <v>87400</v>
      </c>
      <c r="R20" s="12">
        <f t="shared" si="2"/>
        <v>3800</v>
      </c>
      <c r="S20" s="24">
        <f t="shared" si="3"/>
        <v>1748</v>
      </c>
      <c r="T20" s="47"/>
      <c r="U20" s="71">
        <f t="shared" si="14"/>
        <v>2036</v>
      </c>
      <c r="V20" s="72">
        <f t="shared" si="5"/>
        <v>2086</v>
      </c>
      <c r="W20" s="72">
        <f t="shared" si="5"/>
        <v>2136</v>
      </c>
      <c r="X20" s="72">
        <f t="shared" si="5"/>
        <v>2186</v>
      </c>
      <c r="Y20" s="72">
        <f t="shared" si="5"/>
        <v>2236</v>
      </c>
      <c r="Z20" s="72">
        <f t="shared" si="5"/>
        <v>2286</v>
      </c>
      <c r="AA20" s="72">
        <f t="shared" si="5"/>
        <v>2336</v>
      </c>
      <c r="AB20" s="72">
        <f t="shared" si="5"/>
        <v>2386</v>
      </c>
      <c r="AC20" s="72">
        <f t="shared" si="5"/>
        <v>2436</v>
      </c>
      <c r="AD20" s="72">
        <f t="shared" si="5"/>
        <v>2486</v>
      </c>
      <c r="AE20" s="72">
        <f t="shared" si="5"/>
        <v>2536</v>
      </c>
      <c r="AF20" s="73">
        <f t="shared" si="5"/>
        <v>2586</v>
      </c>
      <c r="AG20" s="47"/>
      <c r="AH20" s="74" t="str">
        <f t="shared" si="9"/>
        <v/>
      </c>
      <c r="AI20" s="75" t="str">
        <f t="shared" si="9"/>
        <v/>
      </c>
      <c r="AJ20" s="75" t="str">
        <f t="shared" si="9"/>
        <v/>
      </c>
      <c r="AK20" s="75" t="str">
        <f t="shared" si="9"/>
        <v/>
      </c>
      <c r="AL20" s="75" t="str">
        <f t="shared" si="9"/>
        <v/>
      </c>
      <c r="AM20" s="75" t="str">
        <f t="shared" si="9"/>
        <v/>
      </c>
      <c r="AN20" s="75" t="str">
        <f t="shared" si="9"/>
        <v/>
      </c>
      <c r="AO20" s="75" t="str">
        <f>IF(ISERROR(HLOOKUP(AO$4,$U20:$AF20,1,FALSE)),"",$P20)</f>
        <v/>
      </c>
      <c r="AP20" s="75" t="str">
        <f t="shared" si="9"/>
        <v/>
      </c>
      <c r="AQ20" s="75" t="str">
        <f t="shared" si="9"/>
        <v/>
      </c>
      <c r="AR20" s="75" t="str">
        <f t="shared" si="9"/>
        <v/>
      </c>
      <c r="AS20" s="75" t="str">
        <f t="shared" si="9"/>
        <v/>
      </c>
      <c r="AT20" s="75" t="str">
        <f t="shared" si="9"/>
        <v/>
      </c>
      <c r="AU20" s="75" t="str">
        <f t="shared" si="9"/>
        <v/>
      </c>
      <c r="AV20" s="75" t="str">
        <f t="shared" si="9"/>
        <v/>
      </c>
      <c r="AW20" s="75" t="str">
        <f t="shared" si="9"/>
        <v/>
      </c>
      <c r="AX20" s="75" t="str">
        <f t="shared" si="15"/>
        <v/>
      </c>
      <c r="AY20" s="75" t="str">
        <f t="shared" si="15"/>
        <v/>
      </c>
      <c r="AZ20" s="75" t="str">
        <f t="shared" si="15"/>
        <v/>
      </c>
      <c r="BA20" s="75" t="str">
        <f t="shared" si="15"/>
        <v/>
      </c>
      <c r="BB20" s="75" t="str">
        <f t="shared" si="15"/>
        <v/>
      </c>
      <c r="BC20" s="75" t="str">
        <f t="shared" si="15"/>
        <v/>
      </c>
      <c r="BD20" s="75" t="str">
        <f t="shared" si="15"/>
        <v/>
      </c>
      <c r="BE20" s="75">
        <f t="shared" si="15"/>
        <v>190000</v>
      </c>
      <c r="BF20" s="75" t="str">
        <f t="shared" si="15"/>
        <v/>
      </c>
      <c r="BG20" s="75" t="str">
        <f t="shared" si="15"/>
        <v/>
      </c>
      <c r="BH20" s="75" t="str">
        <f t="shared" si="15"/>
        <v/>
      </c>
      <c r="BI20" s="75" t="str">
        <f t="shared" si="15"/>
        <v/>
      </c>
      <c r="BJ20" s="75" t="str">
        <f t="shared" si="15"/>
        <v/>
      </c>
      <c r="BK20" s="75" t="str">
        <f t="shared" si="15"/>
        <v/>
      </c>
      <c r="BL20" s="75" t="str">
        <f t="shared" si="15"/>
        <v/>
      </c>
      <c r="BM20" s="75" t="str">
        <f t="shared" si="15"/>
        <v/>
      </c>
      <c r="BN20" s="75" t="str">
        <f t="shared" si="16"/>
        <v/>
      </c>
      <c r="BO20" s="75" t="str">
        <f t="shared" si="16"/>
        <v/>
      </c>
      <c r="BP20" s="75" t="str">
        <f t="shared" si="16"/>
        <v/>
      </c>
      <c r="BQ20" s="75" t="str">
        <f t="shared" si="16"/>
        <v/>
      </c>
      <c r="BR20" s="75" t="str">
        <f t="shared" si="16"/>
        <v/>
      </c>
      <c r="BS20" s="75" t="str">
        <f t="shared" si="16"/>
        <v/>
      </c>
      <c r="BT20" s="75" t="str">
        <f t="shared" si="16"/>
        <v/>
      </c>
      <c r="BU20" s="75" t="str">
        <f t="shared" si="16"/>
        <v/>
      </c>
      <c r="BV20" s="75" t="str">
        <f t="shared" si="16"/>
        <v/>
      </c>
      <c r="BW20" s="75" t="str">
        <f t="shared" si="16"/>
        <v/>
      </c>
      <c r="BX20" s="75" t="str">
        <f t="shared" si="16"/>
        <v/>
      </c>
      <c r="BY20" s="75" t="str">
        <f t="shared" si="16"/>
        <v/>
      </c>
      <c r="BZ20" s="75" t="str">
        <f t="shared" si="16"/>
        <v/>
      </c>
      <c r="CA20" s="75" t="str">
        <f t="shared" si="16"/>
        <v/>
      </c>
      <c r="CB20" s="75" t="str">
        <f t="shared" si="16"/>
        <v/>
      </c>
      <c r="CC20" s="75" t="str">
        <f t="shared" si="16"/>
        <v/>
      </c>
      <c r="CD20" s="75" t="str">
        <f t="shared" si="17"/>
        <v/>
      </c>
      <c r="CE20" s="75" t="str">
        <f t="shared" si="17"/>
        <v/>
      </c>
      <c r="CF20" s="75" t="str">
        <f t="shared" si="17"/>
        <v/>
      </c>
      <c r="CG20" s="75" t="str">
        <f t="shared" si="17"/>
        <v/>
      </c>
      <c r="CH20" s="76" t="str">
        <f t="shared" si="17"/>
        <v/>
      </c>
    </row>
    <row r="21" spans="2:86" ht="30" customHeight="1">
      <c r="B21" s="294"/>
      <c r="C21" s="287"/>
      <c r="D21" s="299"/>
      <c r="E21" s="288"/>
      <c r="F21" s="8" t="s">
        <v>28</v>
      </c>
      <c r="G21" s="208" t="s">
        <v>233</v>
      </c>
      <c r="H21" s="207" t="s">
        <v>254</v>
      </c>
      <c r="I21" s="9">
        <v>22</v>
      </c>
      <c r="J21" s="9" t="s">
        <v>186</v>
      </c>
      <c r="K21" s="9">
        <v>1983</v>
      </c>
      <c r="L21" s="9">
        <v>50</v>
      </c>
      <c r="M21" s="78">
        <f t="shared" si="18"/>
        <v>0.4</v>
      </c>
      <c r="N21" s="78">
        <f t="shared" si="8"/>
        <v>0.4</v>
      </c>
      <c r="O21" s="9">
        <f t="shared" si="0"/>
        <v>20</v>
      </c>
      <c r="P21" s="12">
        <f>24000*I21</f>
        <v>528000</v>
      </c>
      <c r="Q21" s="12">
        <f t="shared" si="1"/>
        <v>211200</v>
      </c>
      <c r="R21" s="12">
        <f t="shared" si="2"/>
        <v>10560</v>
      </c>
      <c r="S21" s="24">
        <f t="shared" si="3"/>
        <v>4224</v>
      </c>
      <c r="T21" s="47"/>
      <c r="U21" s="71">
        <f t="shared" si="14"/>
        <v>2033</v>
      </c>
      <c r="V21" s="72">
        <f t="shared" si="5"/>
        <v>2083</v>
      </c>
      <c r="W21" s="72">
        <f t="shared" si="5"/>
        <v>2133</v>
      </c>
      <c r="X21" s="72">
        <f t="shared" si="5"/>
        <v>2183</v>
      </c>
      <c r="Y21" s="72">
        <f t="shared" si="5"/>
        <v>2233</v>
      </c>
      <c r="Z21" s="72">
        <f t="shared" si="5"/>
        <v>2283</v>
      </c>
      <c r="AA21" s="72">
        <f t="shared" si="5"/>
        <v>2333</v>
      </c>
      <c r="AB21" s="72">
        <f t="shared" si="5"/>
        <v>2383</v>
      </c>
      <c r="AC21" s="72">
        <f t="shared" si="5"/>
        <v>2433</v>
      </c>
      <c r="AD21" s="72">
        <f t="shared" si="5"/>
        <v>2483</v>
      </c>
      <c r="AE21" s="72">
        <f t="shared" si="5"/>
        <v>2533</v>
      </c>
      <c r="AF21" s="73">
        <f t="shared" si="5"/>
        <v>2583</v>
      </c>
      <c r="AG21" s="47"/>
      <c r="AH21" s="74" t="str">
        <f t="shared" ref="AH21:AW30" si="19">IF(ISERROR(HLOOKUP(AH$4,$U21:$AF21,1,FALSE)),"",$P21)</f>
        <v/>
      </c>
      <c r="AI21" s="75" t="str">
        <f t="shared" si="19"/>
        <v/>
      </c>
      <c r="AJ21" s="75" t="str">
        <f t="shared" si="19"/>
        <v/>
      </c>
      <c r="AK21" s="75" t="str">
        <f t="shared" si="19"/>
        <v/>
      </c>
      <c r="AL21" s="75" t="str">
        <f t="shared" si="19"/>
        <v/>
      </c>
      <c r="AM21" s="75" t="str">
        <f t="shared" si="19"/>
        <v/>
      </c>
      <c r="AN21" s="75" t="str">
        <f t="shared" si="19"/>
        <v/>
      </c>
      <c r="AO21" s="75" t="str">
        <f t="shared" si="19"/>
        <v/>
      </c>
      <c r="AP21" s="75" t="str">
        <f t="shared" si="19"/>
        <v/>
      </c>
      <c r="AQ21" s="75" t="str">
        <f t="shared" si="19"/>
        <v/>
      </c>
      <c r="AR21" s="75" t="str">
        <f t="shared" si="19"/>
        <v/>
      </c>
      <c r="AS21" s="75" t="str">
        <f t="shared" si="19"/>
        <v/>
      </c>
      <c r="AT21" s="75" t="str">
        <f t="shared" si="19"/>
        <v/>
      </c>
      <c r="AU21" s="75" t="str">
        <f t="shared" si="19"/>
        <v/>
      </c>
      <c r="AV21" s="75" t="str">
        <f t="shared" si="19"/>
        <v/>
      </c>
      <c r="AW21" s="75" t="str">
        <f t="shared" si="19"/>
        <v/>
      </c>
      <c r="AX21" s="75" t="str">
        <f t="shared" si="15"/>
        <v/>
      </c>
      <c r="AY21" s="75" t="str">
        <f t="shared" si="15"/>
        <v/>
      </c>
      <c r="AZ21" s="75" t="str">
        <f t="shared" si="15"/>
        <v/>
      </c>
      <c r="BA21" s="75" t="str">
        <f t="shared" si="15"/>
        <v/>
      </c>
      <c r="BB21" s="75">
        <f t="shared" si="15"/>
        <v>528000</v>
      </c>
      <c r="BC21" s="75" t="str">
        <f t="shared" si="15"/>
        <v/>
      </c>
      <c r="BD21" s="75" t="str">
        <f t="shared" si="15"/>
        <v/>
      </c>
      <c r="BE21" s="75" t="str">
        <f t="shared" si="15"/>
        <v/>
      </c>
      <c r="BF21" s="75" t="str">
        <f t="shared" si="15"/>
        <v/>
      </c>
      <c r="BG21" s="75" t="str">
        <f t="shared" si="15"/>
        <v/>
      </c>
      <c r="BH21" s="75" t="str">
        <f t="shared" si="15"/>
        <v/>
      </c>
      <c r="BI21" s="75" t="str">
        <f t="shared" si="15"/>
        <v/>
      </c>
      <c r="BJ21" s="75" t="str">
        <f t="shared" si="15"/>
        <v/>
      </c>
      <c r="BK21" s="75" t="str">
        <f t="shared" si="15"/>
        <v/>
      </c>
      <c r="BL21" s="75" t="str">
        <f t="shared" si="15"/>
        <v/>
      </c>
      <c r="BM21" s="75" t="str">
        <f t="shared" si="15"/>
        <v/>
      </c>
      <c r="BN21" s="75" t="str">
        <f t="shared" si="16"/>
        <v/>
      </c>
      <c r="BO21" s="75" t="str">
        <f t="shared" si="16"/>
        <v/>
      </c>
      <c r="BP21" s="75" t="str">
        <f t="shared" si="16"/>
        <v/>
      </c>
      <c r="BQ21" s="75" t="str">
        <f t="shared" si="16"/>
        <v/>
      </c>
      <c r="BR21" s="75" t="str">
        <f t="shared" si="16"/>
        <v/>
      </c>
      <c r="BS21" s="75" t="str">
        <f t="shared" si="16"/>
        <v/>
      </c>
      <c r="BT21" s="75" t="str">
        <f t="shared" si="16"/>
        <v/>
      </c>
      <c r="BU21" s="75" t="str">
        <f t="shared" si="16"/>
        <v/>
      </c>
      <c r="BV21" s="75" t="str">
        <f t="shared" si="16"/>
        <v/>
      </c>
      <c r="BW21" s="75" t="str">
        <f t="shared" si="16"/>
        <v/>
      </c>
      <c r="BX21" s="75" t="str">
        <f t="shared" si="16"/>
        <v/>
      </c>
      <c r="BY21" s="75" t="str">
        <f t="shared" si="16"/>
        <v/>
      </c>
      <c r="BZ21" s="75" t="str">
        <f t="shared" si="16"/>
        <v/>
      </c>
      <c r="CA21" s="75" t="str">
        <f t="shared" si="16"/>
        <v/>
      </c>
      <c r="CB21" s="75" t="str">
        <f t="shared" si="16"/>
        <v/>
      </c>
      <c r="CC21" s="75" t="str">
        <f t="shared" si="16"/>
        <v/>
      </c>
      <c r="CD21" s="75" t="str">
        <f t="shared" si="17"/>
        <v/>
      </c>
      <c r="CE21" s="75" t="str">
        <f t="shared" si="17"/>
        <v/>
      </c>
      <c r="CF21" s="75" t="str">
        <f t="shared" si="17"/>
        <v/>
      </c>
      <c r="CG21" s="75" t="str">
        <f t="shared" si="17"/>
        <v/>
      </c>
      <c r="CH21" s="76" t="str">
        <f t="shared" si="17"/>
        <v/>
      </c>
    </row>
    <row r="22" spans="2:86" ht="30" customHeight="1">
      <c r="B22" s="294"/>
      <c r="C22" s="287"/>
      <c r="D22" s="299"/>
      <c r="E22" s="279"/>
      <c r="F22" s="111" t="s">
        <v>228</v>
      </c>
      <c r="G22" s="208" t="s">
        <v>234</v>
      </c>
      <c r="H22" s="207" t="s">
        <v>253</v>
      </c>
      <c r="I22" s="9">
        <v>6</v>
      </c>
      <c r="J22" s="9" t="s">
        <v>186</v>
      </c>
      <c r="K22" s="9">
        <v>1976</v>
      </c>
      <c r="L22" s="9">
        <v>50</v>
      </c>
      <c r="M22" s="78">
        <f t="shared" si="18"/>
        <v>0.26</v>
      </c>
      <c r="N22" s="78">
        <f t="shared" si="8"/>
        <v>0.26</v>
      </c>
      <c r="O22" s="9">
        <f t="shared" si="0"/>
        <v>13</v>
      </c>
      <c r="P22" s="12">
        <f>19000*I22</f>
        <v>114000</v>
      </c>
      <c r="Q22" s="12">
        <f t="shared" si="1"/>
        <v>29640</v>
      </c>
      <c r="R22" s="12">
        <f t="shared" si="2"/>
        <v>2280</v>
      </c>
      <c r="S22" s="24">
        <f t="shared" si="3"/>
        <v>593</v>
      </c>
      <c r="T22" s="47"/>
      <c r="U22" s="71">
        <f t="shared" si="14"/>
        <v>2026</v>
      </c>
      <c r="V22" s="72">
        <f t="shared" si="5"/>
        <v>2076</v>
      </c>
      <c r="W22" s="72">
        <f t="shared" si="5"/>
        <v>2126</v>
      </c>
      <c r="X22" s="72">
        <f t="shared" si="5"/>
        <v>2176</v>
      </c>
      <c r="Y22" s="72">
        <f t="shared" si="5"/>
        <v>2226</v>
      </c>
      <c r="Z22" s="72">
        <f t="shared" si="5"/>
        <v>2276</v>
      </c>
      <c r="AA22" s="72">
        <f t="shared" si="5"/>
        <v>2326</v>
      </c>
      <c r="AB22" s="72">
        <f t="shared" si="5"/>
        <v>2376</v>
      </c>
      <c r="AC22" s="72">
        <f t="shared" si="5"/>
        <v>2426</v>
      </c>
      <c r="AD22" s="72">
        <f t="shared" si="5"/>
        <v>2476</v>
      </c>
      <c r="AE22" s="72">
        <f t="shared" si="5"/>
        <v>2526</v>
      </c>
      <c r="AF22" s="73">
        <f t="shared" si="5"/>
        <v>2576</v>
      </c>
      <c r="AG22" s="47"/>
      <c r="AH22" s="74" t="str">
        <f t="shared" si="19"/>
        <v/>
      </c>
      <c r="AI22" s="75" t="str">
        <f t="shared" si="19"/>
        <v/>
      </c>
      <c r="AJ22" s="75" t="str">
        <f t="shared" si="19"/>
        <v/>
      </c>
      <c r="AK22" s="75" t="str">
        <f t="shared" si="19"/>
        <v/>
      </c>
      <c r="AL22" s="75" t="str">
        <f t="shared" si="19"/>
        <v/>
      </c>
      <c r="AM22" s="75" t="str">
        <f t="shared" si="19"/>
        <v/>
      </c>
      <c r="AN22" s="75" t="str">
        <f t="shared" si="19"/>
        <v/>
      </c>
      <c r="AO22" s="75" t="str">
        <f t="shared" si="19"/>
        <v/>
      </c>
      <c r="AP22" s="75" t="str">
        <f t="shared" si="19"/>
        <v/>
      </c>
      <c r="AQ22" s="75" t="str">
        <f t="shared" si="19"/>
        <v/>
      </c>
      <c r="AR22" s="75" t="str">
        <f t="shared" si="19"/>
        <v/>
      </c>
      <c r="AS22" s="75" t="str">
        <f t="shared" si="19"/>
        <v/>
      </c>
      <c r="AT22" s="75" t="str">
        <f t="shared" si="19"/>
        <v/>
      </c>
      <c r="AU22" s="75">
        <f t="shared" si="19"/>
        <v>114000</v>
      </c>
      <c r="AV22" s="75" t="str">
        <f t="shared" si="19"/>
        <v/>
      </c>
      <c r="AW22" s="75" t="str">
        <f t="shared" si="19"/>
        <v/>
      </c>
      <c r="AX22" s="75" t="str">
        <f t="shared" si="15"/>
        <v/>
      </c>
      <c r="AY22" s="75" t="str">
        <f t="shared" si="15"/>
        <v/>
      </c>
      <c r="AZ22" s="75" t="str">
        <f t="shared" si="15"/>
        <v/>
      </c>
      <c r="BA22" s="75" t="str">
        <f t="shared" si="15"/>
        <v/>
      </c>
      <c r="BB22" s="75" t="str">
        <f t="shared" si="15"/>
        <v/>
      </c>
      <c r="BC22" s="75" t="str">
        <f t="shared" si="15"/>
        <v/>
      </c>
      <c r="BD22" s="75" t="str">
        <f t="shared" si="15"/>
        <v/>
      </c>
      <c r="BE22" s="75" t="str">
        <f t="shared" si="15"/>
        <v/>
      </c>
      <c r="BF22" s="75" t="str">
        <f t="shared" si="15"/>
        <v/>
      </c>
      <c r="BG22" s="75" t="str">
        <f t="shared" si="15"/>
        <v/>
      </c>
      <c r="BH22" s="75" t="str">
        <f t="shared" si="15"/>
        <v/>
      </c>
      <c r="BI22" s="75" t="str">
        <f t="shared" si="15"/>
        <v/>
      </c>
      <c r="BJ22" s="75" t="str">
        <f t="shared" si="15"/>
        <v/>
      </c>
      <c r="BK22" s="75" t="str">
        <f t="shared" si="15"/>
        <v/>
      </c>
      <c r="BL22" s="75" t="str">
        <f t="shared" si="15"/>
        <v/>
      </c>
      <c r="BM22" s="75" t="str">
        <f t="shared" si="15"/>
        <v/>
      </c>
      <c r="BN22" s="75" t="str">
        <f t="shared" si="16"/>
        <v/>
      </c>
      <c r="BO22" s="75" t="str">
        <f t="shared" si="16"/>
        <v/>
      </c>
      <c r="BP22" s="75" t="str">
        <f t="shared" si="16"/>
        <v/>
      </c>
      <c r="BQ22" s="75" t="str">
        <f t="shared" si="16"/>
        <v/>
      </c>
      <c r="BR22" s="75" t="str">
        <f t="shared" si="16"/>
        <v/>
      </c>
      <c r="BS22" s="75" t="str">
        <f t="shared" si="16"/>
        <v/>
      </c>
      <c r="BT22" s="75" t="str">
        <f t="shared" si="16"/>
        <v/>
      </c>
      <c r="BU22" s="75" t="str">
        <f t="shared" si="16"/>
        <v/>
      </c>
      <c r="BV22" s="75" t="str">
        <f t="shared" si="16"/>
        <v/>
      </c>
      <c r="BW22" s="75" t="str">
        <f t="shared" si="16"/>
        <v/>
      </c>
      <c r="BX22" s="75" t="str">
        <f t="shared" si="16"/>
        <v/>
      </c>
      <c r="BY22" s="75" t="str">
        <f t="shared" si="16"/>
        <v/>
      </c>
      <c r="BZ22" s="75" t="str">
        <f t="shared" si="16"/>
        <v/>
      </c>
      <c r="CA22" s="75" t="str">
        <f t="shared" si="16"/>
        <v/>
      </c>
      <c r="CB22" s="75" t="str">
        <f t="shared" si="16"/>
        <v/>
      </c>
      <c r="CC22" s="75" t="str">
        <f t="shared" si="16"/>
        <v/>
      </c>
      <c r="CD22" s="75" t="str">
        <f t="shared" si="17"/>
        <v/>
      </c>
      <c r="CE22" s="75" t="str">
        <f t="shared" si="17"/>
        <v/>
      </c>
      <c r="CF22" s="75" t="str">
        <f t="shared" si="17"/>
        <v/>
      </c>
      <c r="CG22" s="75" t="str">
        <f t="shared" si="17"/>
        <v/>
      </c>
      <c r="CH22" s="76" t="str">
        <f t="shared" si="17"/>
        <v/>
      </c>
    </row>
    <row r="23" spans="2:86" ht="30" customHeight="1">
      <c r="B23" s="294"/>
      <c r="C23" s="287"/>
      <c r="D23" s="299"/>
      <c r="E23" s="110"/>
      <c r="F23" s="8" t="s">
        <v>28</v>
      </c>
      <c r="G23" s="210" t="s">
        <v>235</v>
      </c>
      <c r="H23" s="192" t="s">
        <v>254</v>
      </c>
      <c r="I23" s="9">
        <v>42</v>
      </c>
      <c r="J23" s="9" t="s">
        <v>186</v>
      </c>
      <c r="K23" s="9">
        <v>2003</v>
      </c>
      <c r="L23" s="9">
        <v>50</v>
      </c>
      <c r="M23" s="78">
        <f t="shared" si="18"/>
        <v>0.8</v>
      </c>
      <c r="N23" s="78">
        <f t="shared" si="8"/>
        <v>0.8</v>
      </c>
      <c r="O23" s="9">
        <f t="shared" si="0"/>
        <v>40</v>
      </c>
      <c r="P23" s="12">
        <f>24000*I23</f>
        <v>1008000</v>
      </c>
      <c r="Q23" s="12">
        <f t="shared" si="1"/>
        <v>806400</v>
      </c>
      <c r="R23" s="12">
        <f t="shared" si="2"/>
        <v>20160</v>
      </c>
      <c r="S23" s="24">
        <f t="shared" si="3"/>
        <v>16128</v>
      </c>
      <c r="T23" s="47"/>
      <c r="U23" s="71">
        <f t="shared" si="14"/>
        <v>2053</v>
      </c>
      <c r="V23" s="72">
        <f t="shared" si="5"/>
        <v>2103</v>
      </c>
      <c r="W23" s="72">
        <f t="shared" si="5"/>
        <v>2153</v>
      </c>
      <c r="X23" s="72">
        <f t="shared" si="5"/>
        <v>2203</v>
      </c>
      <c r="Y23" s="72">
        <f t="shared" si="5"/>
        <v>2253</v>
      </c>
      <c r="Z23" s="72">
        <f t="shared" si="5"/>
        <v>2303</v>
      </c>
      <c r="AA23" s="72">
        <f t="shared" si="5"/>
        <v>2353</v>
      </c>
      <c r="AB23" s="72">
        <f t="shared" si="5"/>
        <v>2403</v>
      </c>
      <c r="AC23" s="72">
        <f t="shared" si="5"/>
        <v>2453</v>
      </c>
      <c r="AD23" s="72">
        <f t="shared" si="5"/>
        <v>2503</v>
      </c>
      <c r="AE23" s="72">
        <f t="shared" si="5"/>
        <v>2553</v>
      </c>
      <c r="AF23" s="73">
        <f t="shared" si="5"/>
        <v>2603</v>
      </c>
      <c r="AG23" s="47"/>
      <c r="AH23" s="74" t="str">
        <f t="shared" si="19"/>
        <v/>
      </c>
      <c r="AI23" s="75" t="str">
        <f t="shared" si="19"/>
        <v/>
      </c>
      <c r="AJ23" s="75" t="str">
        <f t="shared" si="19"/>
        <v/>
      </c>
      <c r="AK23" s="75" t="str">
        <f t="shared" si="19"/>
        <v/>
      </c>
      <c r="AL23" s="75" t="str">
        <f t="shared" si="19"/>
        <v/>
      </c>
      <c r="AM23" s="75" t="str">
        <f t="shared" si="19"/>
        <v/>
      </c>
      <c r="AN23" s="75" t="str">
        <f t="shared" si="19"/>
        <v/>
      </c>
      <c r="AO23" s="75" t="str">
        <f t="shared" si="19"/>
        <v/>
      </c>
      <c r="AP23" s="75" t="str">
        <f t="shared" si="19"/>
        <v/>
      </c>
      <c r="AQ23" s="75" t="str">
        <f t="shared" si="19"/>
        <v/>
      </c>
      <c r="AR23" s="75" t="str">
        <f t="shared" si="19"/>
        <v/>
      </c>
      <c r="AS23" s="75" t="str">
        <f t="shared" si="19"/>
        <v/>
      </c>
      <c r="AT23" s="75" t="str">
        <f t="shared" si="19"/>
        <v/>
      </c>
      <c r="AU23" s="75" t="str">
        <f t="shared" si="19"/>
        <v/>
      </c>
      <c r="AV23" s="75" t="str">
        <f t="shared" si="19"/>
        <v/>
      </c>
      <c r="AW23" s="75" t="str">
        <f t="shared" si="19"/>
        <v/>
      </c>
      <c r="AX23" s="75" t="str">
        <f t="shared" si="15"/>
        <v/>
      </c>
      <c r="AY23" s="75" t="str">
        <f t="shared" si="15"/>
        <v/>
      </c>
      <c r="AZ23" s="75" t="str">
        <f t="shared" si="15"/>
        <v/>
      </c>
      <c r="BA23" s="75" t="str">
        <f t="shared" si="15"/>
        <v/>
      </c>
      <c r="BB23" s="75" t="str">
        <f t="shared" si="15"/>
        <v/>
      </c>
      <c r="BC23" s="75" t="str">
        <f t="shared" si="15"/>
        <v/>
      </c>
      <c r="BD23" s="75" t="str">
        <f t="shared" si="15"/>
        <v/>
      </c>
      <c r="BE23" s="75" t="str">
        <f t="shared" si="15"/>
        <v/>
      </c>
      <c r="BF23" s="75" t="str">
        <f t="shared" si="15"/>
        <v/>
      </c>
      <c r="BG23" s="75" t="str">
        <f t="shared" si="15"/>
        <v/>
      </c>
      <c r="BH23" s="75" t="str">
        <f t="shared" si="15"/>
        <v/>
      </c>
      <c r="BI23" s="75" t="str">
        <f t="shared" si="15"/>
        <v/>
      </c>
      <c r="BJ23" s="75" t="str">
        <f t="shared" si="15"/>
        <v/>
      </c>
      <c r="BK23" s="75" t="str">
        <f t="shared" si="15"/>
        <v/>
      </c>
      <c r="BL23" s="75" t="str">
        <f t="shared" si="15"/>
        <v/>
      </c>
      <c r="BM23" s="75" t="str">
        <f t="shared" si="15"/>
        <v/>
      </c>
      <c r="BN23" s="75" t="str">
        <f t="shared" si="16"/>
        <v/>
      </c>
      <c r="BO23" s="75" t="str">
        <f t="shared" si="16"/>
        <v/>
      </c>
      <c r="BP23" s="75" t="str">
        <f t="shared" si="16"/>
        <v/>
      </c>
      <c r="BQ23" s="75" t="str">
        <f t="shared" si="16"/>
        <v/>
      </c>
      <c r="BR23" s="75" t="str">
        <f t="shared" si="16"/>
        <v/>
      </c>
      <c r="BS23" s="75" t="str">
        <f t="shared" si="16"/>
        <v/>
      </c>
      <c r="BT23" s="75" t="str">
        <f t="shared" si="16"/>
        <v/>
      </c>
      <c r="BU23" s="75" t="str">
        <f t="shared" si="16"/>
        <v/>
      </c>
      <c r="BV23" s="75">
        <f t="shared" si="16"/>
        <v>1008000</v>
      </c>
      <c r="BW23" s="75" t="str">
        <f t="shared" si="16"/>
        <v/>
      </c>
      <c r="BX23" s="75" t="str">
        <f t="shared" si="16"/>
        <v/>
      </c>
      <c r="BY23" s="75" t="str">
        <f t="shared" si="16"/>
        <v/>
      </c>
      <c r="BZ23" s="75" t="str">
        <f t="shared" si="16"/>
        <v/>
      </c>
      <c r="CA23" s="75" t="str">
        <f t="shared" si="16"/>
        <v/>
      </c>
      <c r="CB23" s="75" t="str">
        <f t="shared" si="16"/>
        <v/>
      </c>
      <c r="CC23" s="75" t="str">
        <f t="shared" si="16"/>
        <v/>
      </c>
      <c r="CD23" s="75" t="str">
        <f t="shared" si="17"/>
        <v/>
      </c>
      <c r="CE23" s="75" t="str">
        <f t="shared" si="17"/>
        <v/>
      </c>
      <c r="CF23" s="75" t="str">
        <f t="shared" si="17"/>
        <v/>
      </c>
      <c r="CG23" s="75" t="str">
        <f t="shared" si="17"/>
        <v/>
      </c>
      <c r="CH23" s="76" t="str">
        <f t="shared" si="17"/>
        <v/>
      </c>
    </row>
    <row r="24" spans="2:86" ht="15" customHeight="1">
      <c r="B24" s="294"/>
      <c r="C24" s="287"/>
      <c r="D24" s="299"/>
      <c r="E24" s="99" t="s">
        <v>195</v>
      </c>
      <c r="F24" s="8" t="s">
        <v>196</v>
      </c>
      <c r="G24" s="301" t="s">
        <v>226</v>
      </c>
      <c r="H24" s="192" t="s">
        <v>227</v>
      </c>
      <c r="I24" s="9">
        <v>1</v>
      </c>
      <c r="J24" s="9" t="s">
        <v>186</v>
      </c>
      <c r="K24" s="9">
        <v>2003</v>
      </c>
      <c r="L24" s="9">
        <v>50</v>
      </c>
      <c r="M24" s="78">
        <f t="shared" si="18"/>
        <v>0.8</v>
      </c>
      <c r="N24" s="78">
        <f t="shared" si="8"/>
        <v>0.8</v>
      </c>
      <c r="O24" s="9">
        <f t="shared" si="0"/>
        <v>40</v>
      </c>
      <c r="P24" s="12">
        <v>337500</v>
      </c>
      <c r="Q24" s="12">
        <f t="shared" si="1"/>
        <v>270000</v>
      </c>
      <c r="R24" s="12">
        <f t="shared" si="2"/>
        <v>6750</v>
      </c>
      <c r="S24" s="24">
        <f t="shared" si="3"/>
        <v>5400</v>
      </c>
      <c r="T24" s="47"/>
      <c r="U24" s="71">
        <f t="shared" si="14"/>
        <v>2053</v>
      </c>
      <c r="V24" s="72">
        <f t="shared" si="5"/>
        <v>2103</v>
      </c>
      <c r="W24" s="72">
        <f t="shared" si="5"/>
        <v>2153</v>
      </c>
      <c r="X24" s="72">
        <f t="shared" si="5"/>
        <v>2203</v>
      </c>
      <c r="Y24" s="72">
        <f t="shared" si="5"/>
        <v>2253</v>
      </c>
      <c r="Z24" s="72">
        <f t="shared" si="5"/>
        <v>2303</v>
      </c>
      <c r="AA24" s="72">
        <f t="shared" si="5"/>
        <v>2353</v>
      </c>
      <c r="AB24" s="72">
        <f t="shared" si="5"/>
        <v>2403</v>
      </c>
      <c r="AC24" s="72">
        <f t="shared" si="5"/>
        <v>2453</v>
      </c>
      <c r="AD24" s="72">
        <f t="shared" si="5"/>
        <v>2503</v>
      </c>
      <c r="AE24" s="72">
        <f t="shared" si="5"/>
        <v>2553</v>
      </c>
      <c r="AF24" s="73">
        <f t="shared" si="5"/>
        <v>2603</v>
      </c>
      <c r="AG24" s="47"/>
      <c r="AH24" s="74" t="str">
        <f t="shared" si="19"/>
        <v/>
      </c>
      <c r="AI24" s="75" t="str">
        <f t="shared" si="19"/>
        <v/>
      </c>
      <c r="AJ24" s="75" t="str">
        <f t="shared" si="19"/>
        <v/>
      </c>
      <c r="AK24" s="75" t="str">
        <f t="shared" si="19"/>
        <v/>
      </c>
      <c r="AL24" s="75" t="str">
        <f t="shared" si="19"/>
        <v/>
      </c>
      <c r="AM24" s="75" t="str">
        <f t="shared" si="19"/>
        <v/>
      </c>
      <c r="AN24" s="75" t="str">
        <f t="shared" si="19"/>
        <v/>
      </c>
      <c r="AO24" s="75" t="str">
        <f t="shared" si="19"/>
        <v/>
      </c>
      <c r="AP24" s="75" t="str">
        <f t="shared" si="19"/>
        <v/>
      </c>
      <c r="AQ24" s="75" t="str">
        <f t="shared" si="19"/>
        <v/>
      </c>
      <c r="AR24" s="75" t="str">
        <f t="shared" si="19"/>
        <v/>
      </c>
      <c r="AS24" s="75" t="str">
        <f t="shared" si="19"/>
        <v/>
      </c>
      <c r="AT24" s="75" t="str">
        <f t="shared" si="19"/>
        <v/>
      </c>
      <c r="AU24" s="75" t="str">
        <f t="shared" si="19"/>
        <v/>
      </c>
      <c r="AV24" s="75" t="str">
        <f t="shared" si="19"/>
        <v/>
      </c>
      <c r="AW24" s="75" t="str">
        <f t="shared" si="19"/>
        <v/>
      </c>
      <c r="AX24" s="75" t="str">
        <f t="shared" si="15"/>
        <v/>
      </c>
      <c r="AY24" s="75" t="str">
        <f t="shared" si="15"/>
        <v/>
      </c>
      <c r="AZ24" s="75" t="str">
        <f t="shared" si="15"/>
        <v/>
      </c>
      <c r="BA24" s="75" t="str">
        <f t="shared" si="15"/>
        <v/>
      </c>
      <c r="BB24" s="75" t="str">
        <f t="shared" si="15"/>
        <v/>
      </c>
      <c r="BC24" s="75" t="str">
        <f t="shared" si="15"/>
        <v/>
      </c>
      <c r="BD24" s="75" t="str">
        <f t="shared" si="15"/>
        <v/>
      </c>
      <c r="BE24" s="75" t="str">
        <f t="shared" si="15"/>
        <v/>
      </c>
      <c r="BF24" s="75" t="str">
        <f t="shared" si="15"/>
        <v/>
      </c>
      <c r="BG24" s="75" t="str">
        <f t="shared" si="15"/>
        <v/>
      </c>
      <c r="BH24" s="75" t="str">
        <f t="shared" si="15"/>
        <v/>
      </c>
      <c r="BI24" s="75" t="str">
        <f t="shared" si="15"/>
        <v/>
      </c>
      <c r="BJ24" s="75" t="str">
        <f t="shared" si="15"/>
        <v/>
      </c>
      <c r="BK24" s="75" t="str">
        <f t="shared" si="15"/>
        <v/>
      </c>
      <c r="BL24" s="75" t="str">
        <f t="shared" si="15"/>
        <v/>
      </c>
      <c r="BM24" s="75" t="str">
        <f t="shared" si="15"/>
        <v/>
      </c>
      <c r="BN24" s="75" t="str">
        <f t="shared" si="16"/>
        <v/>
      </c>
      <c r="BO24" s="75" t="str">
        <f t="shared" si="16"/>
        <v/>
      </c>
      <c r="BP24" s="75" t="str">
        <f t="shared" si="16"/>
        <v/>
      </c>
      <c r="BQ24" s="75" t="str">
        <f t="shared" si="16"/>
        <v/>
      </c>
      <c r="BR24" s="75" t="str">
        <f t="shared" si="16"/>
        <v/>
      </c>
      <c r="BS24" s="75" t="str">
        <f t="shared" si="16"/>
        <v/>
      </c>
      <c r="BT24" s="75" t="str">
        <f t="shared" si="16"/>
        <v/>
      </c>
      <c r="BU24" s="75" t="str">
        <f t="shared" si="16"/>
        <v/>
      </c>
      <c r="BV24" s="75">
        <f t="shared" si="16"/>
        <v>337500</v>
      </c>
      <c r="BW24" s="75" t="str">
        <f t="shared" si="16"/>
        <v/>
      </c>
      <c r="BX24" s="75" t="str">
        <f t="shared" si="16"/>
        <v/>
      </c>
      <c r="BY24" s="75" t="str">
        <f t="shared" si="16"/>
        <v/>
      </c>
      <c r="BZ24" s="75" t="str">
        <f t="shared" si="16"/>
        <v/>
      </c>
      <c r="CA24" s="75" t="str">
        <f t="shared" si="16"/>
        <v/>
      </c>
      <c r="CB24" s="75" t="str">
        <f t="shared" si="16"/>
        <v/>
      </c>
      <c r="CC24" s="75" t="str">
        <f t="shared" si="16"/>
        <v/>
      </c>
      <c r="CD24" s="75" t="str">
        <f t="shared" si="17"/>
        <v/>
      </c>
      <c r="CE24" s="75" t="str">
        <f t="shared" si="17"/>
        <v/>
      </c>
      <c r="CF24" s="75" t="str">
        <f t="shared" si="17"/>
        <v/>
      </c>
      <c r="CG24" s="75" t="str">
        <f t="shared" si="17"/>
        <v/>
      </c>
      <c r="CH24" s="76" t="str">
        <f t="shared" si="17"/>
        <v/>
      </c>
    </row>
    <row r="25" spans="2:86">
      <c r="B25" s="294"/>
      <c r="C25" s="287"/>
      <c r="D25" s="299"/>
      <c r="E25" s="9" t="s">
        <v>197</v>
      </c>
      <c r="F25" s="7"/>
      <c r="G25" s="302"/>
      <c r="H25" s="8" t="s">
        <v>236</v>
      </c>
      <c r="I25" s="9">
        <v>1</v>
      </c>
      <c r="J25" s="9" t="s">
        <v>187</v>
      </c>
      <c r="K25" s="9">
        <v>2003</v>
      </c>
      <c r="L25" s="9">
        <v>10</v>
      </c>
      <c r="M25" s="78">
        <f t="shared" si="18"/>
        <v>0</v>
      </c>
      <c r="N25" s="78">
        <f t="shared" si="8"/>
        <v>0.1</v>
      </c>
      <c r="O25" s="9">
        <f t="shared" si="0"/>
        <v>1</v>
      </c>
      <c r="P25" s="12">
        <v>312000</v>
      </c>
      <c r="Q25" s="12">
        <f t="shared" si="1"/>
        <v>31200</v>
      </c>
      <c r="R25" s="12">
        <f t="shared" si="2"/>
        <v>31200</v>
      </c>
      <c r="S25" s="24">
        <f t="shared" si="3"/>
        <v>3120</v>
      </c>
      <c r="T25" s="47"/>
      <c r="U25" s="71">
        <f t="shared" si="14"/>
        <v>2014</v>
      </c>
      <c r="V25" s="72">
        <f t="shared" si="5"/>
        <v>2024</v>
      </c>
      <c r="W25" s="72">
        <f t="shared" si="5"/>
        <v>2034</v>
      </c>
      <c r="X25" s="72">
        <f>W25+$L25</f>
        <v>2044</v>
      </c>
      <c r="Y25" s="72">
        <f t="shared" si="5"/>
        <v>2054</v>
      </c>
      <c r="Z25" s="72">
        <f t="shared" si="5"/>
        <v>2064</v>
      </c>
      <c r="AA25" s="72">
        <f t="shared" si="5"/>
        <v>2074</v>
      </c>
      <c r="AB25" s="72">
        <f t="shared" si="5"/>
        <v>2084</v>
      </c>
      <c r="AC25" s="72">
        <f t="shared" si="5"/>
        <v>2094</v>
      </c>
      <c r="AD25" s="72">
        <f t="shared" si="5"/>
        <v>2104</v>
      </c>
      <c r="AE25" s="72">
        <f t="shared" si="5"/>
        <v>2114</v>
      </c>
      <c r="AF25" s="73">
        <f t="shared" si="5"/>
        <v>2124</v>
      </c>
      <c r="AG25" s="47"/>
      <c r="AH25" s="74" t="str">
        <f t="shared" si="19"/>
        <v/>
      </c>
      <c r="AI25" s="75">
        <f t="shared" si="19"/>
        <v>312000</v>
      </c>
      <c r="AJ25" s="75" t="str">
        <f t="shared" si="19"/>
        <v/>
      </c>
      <c r="AK25" s="75" t="str">
        <f t="shared" si="19"/>
        <v/>
      </c>
      <c r="AL25" s="75" t="str">
        <f t="shared" si="19"/>
        <v/>
      </c>
      <c r="AM25" s="75" t="str">
        <f t="shared" si="19"/>
        <v/>
      </c>
      <c r="AN25" s="75" t="str">
        <f t="shared" si="19"/>
        <v/>
      </c>
      <c r="AO25" s="75" t="str">
        <f t="shared" si="19"/>
        <v/>
      </c>
      <c r="AP25" s="75" t="str">
        <f t="shared" si="19"/>
        <v/>
      </c>
      <c r="AQ25" s="75" t="str">
        <f t="shared" si="19"/>
        <v/>
      </c>
      <c r="AR25" s="75" t="str">
        <f t="shared" si="19"/>
        <v/>
      </c>
      <c r="AS25" s="75">
        <f t="shared" si="19"/>
        <v>312000</v>
      </c>
      <c r="AT25" s="75" t="str">
        <f t="shared" si="19"/>
        <v/>
      </c>
      <c r="AU25" s="75" t="str">
        <f t="shared" si="19"/>
        <v/>
      </c>
      <c r="AV25" s="75" t="str">
        <f t="shared" si="19"/>
        <v/>
      </c>
      <c r="AW25" s="75" t="str">
        <f t="shared" si="19"/>
        <v/>
      </c>
      <c r="AX25" s="75" t="str">
        <f t="shared" si="15"/>
        <v/>
      </c>
      <c r="AY25" s="75" t="str">
        <f t="shared" si="15"/>
        <v/>
      </c>
      <c r="AZ25" s="75" t="str">
        <f t="shared" si="15"/>
        <v/>
      </c>
      <c r="BA25" s="75" t="str">
        <f t="shared" si="15"/>
        <v/>
      </c>
      <c r="BB25" s="75" t="str">
        <f t="shared" si="15"/>
        <v/>
      </c>
      <c r="BC25" s="75">
        <f t="shared" si="15"/>
        <v>312000</v>
      </c>
      <c r="BD25" s="75" t="str">
        <f t="shared" si="15"/>
        <v/>
      </c>
      <c r="BE25" s="75" t="str">
        <f t="shared" si="15"/>
        <v/>
      </c>
      <c r="BF25" s="75" t="str">
        <f t="shared" si="15"/>
        <v/>
      </c>
      <c r="BG25" s="75" t="str">
        <f t="shared" si="15"/>
        <v/>
      </c>
      <c r="BH25" s="75" t="str">
        <f t="shared" si="15"/>
        <v/>
      </c>
      <c r="BI25" s="75" t="str">
        <f t="shared" si="15"/>
        <v/>
      </c>
      <c r="BJ25" s="75" t="str">
        <f t="shared" si="15"/>
        <v/>
      </c>
      <c r="BK25" s="75" t="str">
        <f t="shared" si="15"/>
        <v/>
      </c>
      <c r="BL25" s="75" t="str">
        <f t="shared" si="15"/>
        <v/>
      </c>
      <c r="BM25" s="75">
        <f t="shared" si="15"/>
        <v>312000</v>
      </c>
      <c r="BN25" s="75" t="str">
        <f t="shared" si="16"/>
        <v/>
      </c>
      <c r="BO25" s="75" t="str">
        <f t="shared" si="16"/>
        <v/>
      </c>
      <c r="BP25" s="75" t="str">
        <f t="shared" si="16"/>
        <v/>
      </c>
      <c r="BQ25" s="75" t="str">
        <f t="shared" si="16"/>
        <v/>
      </c>
      <c r="BR25" s="75" t="str">
        <f t="shared" si="16"/>
        <v/>
      </c>
      <c r="BS25" s="75" t="str">
        <f t="shared" si="16"/>
        <v/>
      </c>
      <c r="BT25" s="75" t="str">
        <f t="shared" si="16"/>
        <v/>
      </c>
      <c r="BU25" s="75" t="str">
        <f t="shared" si="16"/>
        <v/>
      </c>
      <c r="BV25" s="75" t="str">
        <f t="shared" si="16"/>
        <v/>
      </c>
      <c r="BW25" s="75">
        <f t="shared" si="16"/>
        <v>312000</v>
      </c>
      <c r="BX25" s="75" t="str">
        <f t="shared" si="16"/>
        <v/>
      </c>
      <c r="BY25" s="75" t="str">
        <f t="shared" si="16"/>
        <v/>
      </c>
      <c r="BZ25" s="75" t="str">
        <f t="shared" si="16"/>
        <v/>
      </c>
      <c r="CA25" s="75" t="str">
        <f t="shared" si="16"/>
        <v/>
      </c>
      <c r="CB25" s="75" t="str">
        <f t="shared" si="16"/>
        <v/>
      </c>
      <c r="CC25" s="75" t="str">
        <f t="shared" si="16"/>
        <v/>
      </c>
      <c r="CD25" s="75" t="str">
        <f t="shared" si="17"/>
        <v/>
      </c>
      <c r="CE25" s="75" t="str">
        <f t="shared" si="17"/>
        <v/>
      </c>
      <c r="CF25" s="75" t="str">
        <f t="shared" si="17"/>
        <v/>
      </c>
      <c r="CG25" s="75">
        <f t="shared" si="17"/>
        <v>312000</v>
      </c>
      <c r="CH25" s="76" t="str">
        <f t="shared" si="17"/>
        <v/>
      </c>
    </row>
    <row r="26" spans="2:86">
      <c r="B26" s="294"/>
      <c r="C26" s="287"/>
      <c r="D26" s="299"/>
      <c r="E26" s="9" t="s">
        <v>198</v>
      </c>
      <c r="F26" s="100" t="s">
        <v>199</v>
      </c>
      <c r="G26" s="9"/>
      <c r="H26" s="9"/>
      <c r="I26" s="9">
        <v>1</v>
      </c>
      <c r="J26" s="9" t="s">
        <v>200</v>
      </c>
      <c r="K26" s="9">
        <v>1981</v>
      </c>
      <c r="L26" s="9">
        <v>7</v>
      </c>
      <c r="M26" s="78">
        <f t="shared" si="7"/>
        <v>-3.5714285714285716</v>
      </c>
      <c r="N26" s="78">
        <f t="shared" si="8"/>
        <v>0.1</v>
      </c>
      <c r="O26" s="9">
        <f t="shared" si="0"/>
        <v>1</v>
      </c>
      <c r="P26" s="12">
        <v>530000</v>
      </c>
      <c r="Q26" s="12">
        <f t="shared" si="1"/>
        <v>53000</v>
      </c>
      <c r="R26" s="12">
        <f t="shared" si="2"/>
        <v>75714</v>
      </c>
      <c r="S26" s="24">
        <f t="shared" si="3"/>
        <v>7571</v>
      </c>
      <c r="T26" s="47"/>
      <c r="U26" s="71">
        <f t="shared" si="14"/>
        <v>2014</v>
      </c>
      <c r="V26" s="72">
        <f t="shared" si="5"/>
        <v>2021</v>
      </c>
      <c r="W26" s="72">
        <f t="shared" si="5"/>
        <v>2028</v>
      </c>
      <c r="X26" s="72">
        <f t="shared" si="5"/>
        <v>2035</v>
      </c>
      <c r="Y26" s="72">
        <f t="shared" si="5"/>
        <v>2042</v>
      </c>
      <c r="Z26" s="72">
        <f t="shared" si="5"/>
        <v>2049</v>
      </c>
      <c r="AA26" s="72">
        <f t="shared" si="5"/>
        <v>2056</v>
      </c>
      <c r="AB26" s="72">
        <f t="shared" si="5"/>
        <v>2063</v>
      </c>
      <c r="AC26" s="72">
        <f t="shared" si="5"/>
        <v>2070</v>
      </c>
      <c r="AD26" s="72">
        <f t="shared" si="5"/>
        <v>2077</v>
      </c>
      <c r="AE26" s="72">
        <f t="shared" si="5"/>
        <v>2084</v>
      </c>
      <c r="AF26" s="73">
        <f t="shared" si="5"/>
        <v>2091</v>
      </c>
      <c r="AG26" s="47"/>
      <c r="AH26" s="74" t="str">
        <f t="shared" si="19"/>
        <v/>
      </c>
      <c r="AI26" s="75">
        <f t="shared" si="19"/>
        <v>530000</v>
      </c>
      <c r="AJ26" s="75" t="str">
        <f t="shared" si="19"/>
        <v/>
      </c>
      <c r="AK26" s="75" t="str">
        <f t="shared" si="19"/>
        <v/>
      </c>
      <c r="AL26" s="75" t="str">
        <f t="shared" si="19"/>
        <v/>
      </c>
      <c r="AM26" s="75" t="str">
        <f t="shared" si="19"/>
        <v/>
      </c>
      <c r="AN26" s="75" t="str">
        <f t="shared" si="19"/>
        <v/>
      </c>
      <c r="AO26" s="75" t="str">
        <f t="shared" si="19"/>
        <v/>
      </c>
      <c r="AP26" s="75">
        <f t="shared" si="19"/>
        <v>530000</v>
      </c>
      <c r="AQ26" s="75" t="str">
        <f t="shared" si="19"/>
        <v/>
      </c>
      <c r="AR26" s="75" t="str">
        <f t="shared" si="19"/>
        <v/>
      </c>
      <c r="AS26" s="75" t="str">
        <f t="shared" si="19"/>
        <v/>
      </c>
      <c r="AT26" s="75" t="str">
        <f t="shared" si="19"/>
        <v/>
      </c>
      <c r="AU26" s="75" t="str">
        <f t="shared" si="19"/>
        <v/>
      </c>
      <c r="AV26" s="75" t="str">
        <f t="shared" si="19"/>
        <v/>
      </c>
      <c r="AW26" s="75">
        <f t="shared" si="19"/>
        <v>530000</v>
      </c>
      <c r="AX26" s="75" t="str">
        <f t="shared" si="15"/>
        <v/>
      </c>
      <c r="AY26" s="75" t="str">
        <f t="shared" si="15"/>
        <v/>
      </c>
      <c r="AZ26" s="75" t="str">
        <f t="shared" si="15"/>
        <v/>
      </c>
      <c r="BA26" s="75" t="str">
        <f t="shared" si="15"/>
        <v/>
      </c>
      <c r="BB26" s="75" t="str">
        <f t="shared" si="15"/>
        <v/>
      </c>
      <c r="BC26" s="75" t="str">
        <f t="shared" si="15"/>
        <v/>
      </c>
      <c r="BD26" s="75">
        <f t="shared" si="15"/>
        <v>530000</v>
      </c>
      <c r="BE26" s="75" t="str">
        <f t="shared" si="15"/>
        <v/>
      </c>
      <c r="BF26" s="75" t="str">
        <f t="shared" si="15"/>
        <v/>
      </c>
      <c r="BG26" s="75" t="str">
        <f t="shared" si="15"/>
        <v/>
      </c>
      <c r="BH26" s="75" t="str">
        <f t="shared" si="15"/>
        <v/>
      </c>
      <c r="BI26" s="75" t="str">
        <f t="shared" si="15"/>
        <v/>
      </c>
      <c r="BJ26" s="75" t="str">
        <f t="shared" si="15"/>
        <v/>
      </c>
      <c r="BK26" s="75">
        <f t="shared" si="15"/>
        <v>530000</v>
      </c>
      <c r="BL26" s="75" t="str">
        <f t="shared" si="15"/>
        <v/>
      </c>
      <c r="BM26" s="75" t="str">
        <f t="shared" si="15"/>
        <v/>
      </c>
      <c r="BN26" s="75" t="str">
        <f t="shared" si="16"/>
        <v/>
      </c>
      <c r="BO26" s="75" t="str">
        <f t="shared" si="16"/>
        <v/>
      </c>
      <c r="BP26" s="75" t="str">
        <f t="shared" si="16"/>
        <v/>
      </c>
      <c r="BQ26" s="75" t="str">
        <f t="shared" si="16"/>
        <v/>
      </c>
      <c r="BR26" s="75">
        <f t="shared" si="16"/>
        <v>530000</v>
      </c>
      <c r="BS26" s="75" t="str">
        <f t="shared" si="16"/>
        <v/>
      </c>
      <c r="BT26" s="75" t="str">
        <f t="shared" si="16"/>
        <v/>
      </c>
      <c r="BU26" s="75" t="str">
        <f t="shared" si="16"/>
        <v/>
      </c>
      <c r="BV26" s="75" t="str">
        <f t="shared" si="16"/>
        <v/>
      </c>
      <c r="BW26" s="75" t="str">
        <f t="shared" si="16"/>
        <v/>
      </c>
      <c r="BX26" s="75" t="str">
        <f t="shared" si="16"/>
        <v/>
      </c>
      <c r="BY26" s="75">
        <f t="shared" si="16"/>
        <v>530000</v>
      </c>
      <c r="BZ26" s="75" t="str">
        <f t="shared" si="16"/>
        <v/>
      </c>
      <c r="CA26" s="75" t="str">
        <f t="shared" si="16"/>
        <v/>
      </c>
      <c r="CB26" s="75" t="str">
        <f t="shared" si="16"/>
        <v/>
      </c>
      <c r="CC26" s="75" t="str">
        <f t="shared" si="16"/>
        <v/>
      </c>
      <c r="CD26" s="75" t="str">
        <f t="shared" ref="CD26:CH30" si="20">IF(ISERROR(HLOOKUP(CD$4,$U26:$AF26,1,FALSE)),"",$P26)</f>
        <v/>
      </c>
      <c r="CE26" s="75" t="str">
        <f t="shared" si="20"/>
        <v/>
      </c>
      <c r="CF26" s="75">
        <f t="shared" si="20"/>
        <v>530000</v>
      </c>
      <c r="CG26" s="75" t="str">
        <f t="shared" si="20"/>
        <v/>
      </c>
      <c r="CH26" s="76" t="str">
        <f t="shared" si="20"/>
        <v/>
      </c>
    </row>
    <row r="27" spans="2:86" ht="15.75" thickBot="1">
      <c r="B27" s="295"/>
      <c r="C27" s="297"/>
      <c r="D27" s="276"/>
      <c r="E27" s="13" t="s">
        <v>201</v>
      </c>
      <c r="F27" s="101" t="s">
        <v>202</v>
      </c>
      <c r="G27" s="13"/>
      <c r="H27" s="102" t="s">
        <v>203</v>
      </c>
      <c r="I27" s="13">
        <v>1</v>
      </c>
      <c r="J27" s="13" t="s">
        <v>200</v>
      </c>
      <c r="K27" s="112">
        <v>1981</v>
      </c>
      <c r="L27" s="13">
        <v>7</v>
      </c>
      <c r="M27" s="78">
        <f t="shared" si="7"/>
        <v>-3.5714285714285716</v>
      </c>
      <c r="N27" s="78">
        <f t="shared" si="8"/>
        <v>0.1</v>
      </c>
      <c r="O27" s="13">
        <f t="shared" si="0"/>
        <v>1</v>
      </c>
      <c r="P27" s="19">
        <v>1889000</v>
      </c>
      <c r="Q27" s="19">
        <f t="shared" si="1"/>
        <v>188900</v>
      </c>
      <c r="R27" s="19">
        <f t="shared" si="2"/>
        <v>269857</v>
      </c>
      <c r="S27" s="26">
        <f t="shared" si="3"/>
        <v>26986</v>
      </c>
      <c r="T27" s="47"/>
      <c r="U27" s="81">
        <f>2013+O27</f>
        <v>2014</v>
      </c>
      <c r="V27" s="82">
        <f>U27+$L27</f>
        <v>2021</v>
      </c>
      <c r="W27" s="82">
        <f t="shared" si="5"/>
        <v>2028</v>
      </c>
      <c r="X27" s="82">
        <f t="shared" si="5"/>
        <v>2035</v>
      </c>
      <c r="Y27" s="82">
        <f t="shared" si="5"/>
        <v>2042</v>
      </c>
      <c r="Z27" s="82">
        <f t="shared" si="5"/>
        <v>2049</v>
      </c>
      <c r="AA27" s="82">
        <f t="shared" si="5"/>
        <v>2056</v>
      </c>
      <c r="AB27" s="82">
        <f t="shared" si="5"/>
        <v>2063</v>
      </c>
      <c r="AC27" s="82">
        <f t="shared" si="5"/>
        <v>2070</v>
      </c>
      <c r="AD27" s="82">
        <f t="shared" si="5"/>
        <v>2077</v>
      </c>
      <c r="AE27" s="82">
        <f t="shared" si="5"/>
        <v>2084</v>
      </c>
      <c r="AF27" s="83">
        <f t="shared" si="5"/>
        <v>2091</v>
      </c>
      <c r="AG27" s="47"/>
      <c r="AH27" s="84" t="str">
        <f t="shared" si="19"/>
        <v/>
      </c>
      <c r="AI27" s="85">
        <f t="shared" si="19"/>
        <v>1889000</v>
      </c>
      <c r="AJ27" s="85" t="str">
        <f t="shared" si="19"/>
        <v/>
      </c>
      <c r="AK27" s="85" t="str">
        <f t="shared" si="19"/>
        <v/>
      </c>
      <c r="AL27" s="85" t="str">
        <f t="shared" si="19"/>
        <v/>
      </c>
      <c r="AM27" s="85" t="str">
        <f t="shared" si="19"/>
        <v/>
      </c>
      <c r="AN27" s="85" t="str">
        <f t="shared" si="19"/>
        <v/>
      </c>
      <c r="AO27" s="85" t="str">
        <f t="shared" si="19"/>
        <v/>
      </c>
      <c r="AP27" s="85">
        <f>IF(ISERROR(HLOOKUP(AP$4,$U27:$AF27,1,FALSE)),"",$P27)</f>
        <v>1889000</v>
      </c>
      <c r="AQ27" s="85" t="str">
        <f t="shared" si="19"/>
        <v/>
      </c>
      <c r="AR27" s="85" t="str">
        <f t="shared" si="19"/>
        <v/>
      </c>
      <c r="AS27" s="85" t="str">
        <f t="shared" si="19"/>
        <v/>
      </c>
      <c r="AT27" s="85" t="str">
        <f t="shared" si="19"/>
        <v/>
      </c>
      <c r="AU27" s="85" t="str">
        <f t="shared" si="19"/>
        <v/>
      </c>
      <c r="AV27" s="85" t="str">
        <f t="shared" si="19"/>
        <v/>
      </c>
      <c r="AW27" s="85">
        <f t="shared" si="19"/>
        <v>1889000</v>
      </c>
      <c r="AX27" s="85" t="str">
        <f t="shared" si="15"/>
        <v/>
      </c>
      <c r="AY27" s="85" t="str">
        <f t="shared" si="15"/>
        <v/>
      </c>
      <c r="AZ27" s="85" t="str">
        <f t="shared" si="15"/>
        <v/>
      </c>
      <c r="BA27" s="85" t="str">
        <f t="shared" si="15"/>
        <v/>
      </c>
      <c r="BB27" s="85" t="str">
        <f t="shared" si="15"/>
        <v/>
      </c>
      <c r="BC27" s="85" t="str">
        <f t="shared" si="15"/>
        <v/>
      </c>
      <c r="BD27" s="85">
        <f t="shared" si="15"/>
        <v>1889000</v>
      </c>
      <c r="BE27" s="85" t="str">
        <f t="shared" si="15"/>
        <v/>
      </c>
      <c r="BF27" s="85" t="str">
        <f t="shared" si="15"/>
        <v/>
      </c>
      <c r="BG27" s="85" t="str">
        <f t="shared" si="15"/>
        <v/>
      </c>
      <c r="BH27" s="85" t="str">
        <f t="shared" si="15"/>
        <v/>
      </c>
      <c r="BI27" s="85" t="str">
        <f t="shared" si="15"/>
        <v/>
      </c>
      <c r="BJ27" s="85" t="str">
        <f t="shared" si="15"/>
        <v/>
      </c>
      <c r="BK27" s="85">
        <f t="shared" si="15"/>
        <v>1889000</v>
      </c>
      <c r="BL27" s="85" t="str">
        <f t="shared" si="15"/>
        <v/>
      </c>
      <c r="BM27" s="85" t="str">
        <f t="shared" si="15"/>
        <v/>
      </c>
      <c r="BN27" s="85" t="str">
        <f t="shared" si="16"/>
        <v/>
      </c>
      <c r="BO27" s="85" t="str">
        <f t="shared" si="16"/>
        <v/>
      </c>
      <c r="BP27" s="85" t="str">
        <f t="shared" si="16"/>
        <v/>
      </c>
      <c r="BQ27" s="85" t="str">
        <f t="shared" si="16"/>
        <v/>
      </c>
      <c r="BR27" s="85">
        <f t="shared" si="16"/>
        <v>1889000</v>
      </c>
      <c r="BS27" s="85" t="str">
        <f t="shared" si="16"/>
        <v/>
      </c>
      <c r="BT27" s="85" t="str">
        <f t="shared" si="16"/>
        <v/>
      </c>
      <c r="BU27" s="85" t="str">
        <f t="shared" si="16"/>
        <v/>
      </c>
      <c r="BV27" s="85" t="str">
        <f t="shared" si="16"/>
        <v/>
      </c>
      <c r="BW27" s="85" t="str">
        <f t="shared" si="16"/>
        <v/>
      </c>
      <c r="BX27" s="85" t="str">
        <f t="shared" si="16"/>
        <v/>
      </c>
      <c r="BY27" s="85">
        <f t="shared" si="16"/>
        <v>1889000</v>
      </c>
      <c r="BZ27" s="85" t="str">
        <f t="shared" si="16"/>
        <v/>
      </c>
      <c r="CA27" s="85" t="str">
        <f t="shared" si="16"/>
        <v/>
      </c>
      <c r="CB27" s="85" t="str">
        <f t="shared" si="16"/>
        <v/>
      </c>
      <c r="CC27" s="85" t="str">
        <f t="shared" si="16"/>
        <v/>
      </c>
      <c r="CD27" s="85" t="str">
        <f t="shared" si="20"/>
        <v/>
      </c>
      <c r="CE27" s="85" t="str">
        <f t="shared" si="20"/>
        <v/>
      </c>
      <c r="CF27" s="85">
        <f t="shared" si="20"/>
        <v>1889000</v>
      </c>
      <c r="CG27" s="85" t="str">
        <f t="shared" si="20"/>
        <v/>
      </c>
      <c r="CH27" s="86" t="str">
        <f t="shared" si="20"/>
        <v/>
      </c>
    </row>
    <row r="28" spans="2:86" ht="15.75" thickBot="1">
      <c r="B28" s="296"/>
      <c r="C28" s="280" t="s">
        <v>204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90">
        <f>SUM(P15:P27)</f>
        <v>9529500</v>
      </c>
      <c r="Q28" s="90">
        <f>SUM(Q15:Q27)</f>
        <v>3462480</v>
      </c>
      <c r="R28" s="90">
        <f>SUM(R15:R27)</f>
        <v>512741</v>
      </c>
      <c r="S28" s="91">
        <f>SUM(S15:S27)</f>
        <v>101465</v>
      </c>
      <c r="T28" s="87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7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</row>
    <row r="29" spans="2:86">
      <c r="B29" s="283" t="s">
        <v>205</v>
      </c>
      <c r="C29" s="286" t="s">
        <v>211</v>
      </c>
      <c r="D29" s="278" t="s">
        <v>206</v>
      </c>
      <c r="E29" s="289" t="s">
        <v>207</v>
      </c>
      <c r="F29" s="290" t="s">
        <v>239</v>
      </c>
      <c r="G29" s="274"/>
      <c r="H29" s="276" t="s">
        <v>240</v>
      </c>
      <c r="I29" s="278">
        <v>1</v>
      </c>
      <c r="J29" s="77" t="s">
        <v>186</v>
      </c>
      <c r="K29" s="77">
        <v>1976</v>
      </c>
      <c r="L29" s="77">
        <v>50</v>
      </c>
      <c r="M29" s="79">
        <f t="shared" si="7"/>
        <v>0.26</v>
      </c>
      <c r="N29" s="79">
        <v>0.26</v>
      </c>
      <c r="O29" s="77">
        <f t="shared" si="0"/>
        <v>13</v>
      </c>
      <c r="P29" s="80">
        <v>59600000</v>
      </c>
      <c r="Q29" s="80">
        <f t="shared" si="1"/>
        <v>15496000</v>
      </c>
      <c r="R29" s="80">
        <f t="shared" si="2"/>
        <v>1192000</v>
      </c>
      <c r="S29" s="92">
        <f t="shared" si="3"/>
        <v>309920</v>
      </c>
      <c r="T29" s="47"/>
      <c r="U29" s="93">
        <f t="shared" si="14"/>
        <v>2026</v>
      </c>
      <c r="V29" s="94">
        <f t="shared" si="5"/>
        <v>2076</v>
      </c>
      <c r="W29" s="94">
        <f t="shared" si="5"/>
        <v>2126</v>
      </c>
      <c r="X29" s="94">
        <f t="shared" si="5"/>
        <v>2176</v>
      </c>
      <c r="Y29" s="94">
        <f t="shared" si="5"/>
        <v>2226</v>
      </c>
      <c r="Z29" s="94">
        <f t="shared" si="5"/>
        <v>2276</v>
      </c>
      <c r="AA29" s="94">
        <f t="shared" si="5"/>
        <v>2326</v>
      </c>
      <c r="AB29" s="94">
        <f t="shared" si="5"/>
        <v>2376</v>
      </c>
      <c r="AC29" s="94">
        <f t="shared" ref="V29:AF30" si="21">AB29+$L29</f>
        <v>2426</v>
      </c>
      <c r="AD29" s="94">
        <f t="shared" si="21"/>
        <v>2476</v>
      </c>
      <c r="AE29" s="94">
        <f t="shared" si="21"/>
        <v>2526</v>
      </c>
      <c r="AF29" s="95">
        <f t="shared" si="21"/>
        <v>2576</v>
      </c>
      <c r="AG29" s="47"/>
      <c r="AH29" s="96" t="str">
        <f t="shared" si="19"/>
        <v/>
      </c>
      <c r="AI29" s="97" t="str">
        <f t="shared" si="19"/>
        <v/>
      </c>
      <c r="AJ29" s="97" t="str">
        <f t="shared" si="19"/>
        <v/>
      </c>
      <c r="AK29" s="97" t="str">
        <f t="shared" si="19"/>
        <v/>
      </c>
      <c r="AL29" s="97" t="str">
        <f t="shared" si="19"/>
        <v/>
      </c>
      <c r="AM29" s="97" t="str">
        <f t="shared" si="19"/>
        <v/>
      </c>
      <c r="AN29" s="97" t="str">
        <f t="shared" si="19"/>
        <v/>
      </c>
      <c r="AO29" s="97" t="str">
        <f t="shared" si="19"/>
        <v/>
      </c>
      <c r="AP29" s="97" t="str">
        <f t="shared" si="19"/>
        <v/>
      </c>
      <c r="AQ29" s="97" t="str">
        <f t="shared" si="19"/>
        <v/>
      </c>
      <c r="AR29" s="97" t="str">
        <f t="shared" si="19"/>
        <v/>
      </c>
      <c r="AS29" s="97" t="str">
        <f t="shared" si="19"/>
        <v/>
      </c>
      <c r="AT29" s="97" t="str">
        <f t="shared" si="19"/>
        <v/>
      </c>
      <c r="AU29" s="97">
        <f t="shared" si="19"/>
        <v>59600000</v>
      </c>
      <c r="AV29" s="97" t="str">
        <f t="shared" si="19"/>
        <v/>
      </c>
      <c r="AW29" s="97" t="str">
        <f t="shared" si="19"/>
        <v/>
      </c>
      <c r="AX29" s="97" t="str">
        <f t="shared" si="15"/>
        <v/>
      </c>
      <c r="AY29" s="97" t="str">
        <f t="shared" si="15"/>
        <v/>
      </c>
      <c r="AZ29" s="97" t="str">
        <f t="shared" si="15"/>
        <v/>
      </c>
      <c r="BA29" s="97" t="str">
        <f t="shared" si="15"/>
        <v/>
      </c>
      <c r="BB29" s="97" t="str">
        <f t="shared" si="15"/>
        <v/>
      </c>
      <c r="BC29" s="97" t="str">
        <f t="shared" si="15"/>
        <v/>
      </c>
      <c r="BD29" s="97" t="str">
        <f t="shared" si="15"/>
        <v/>
      </c>
      <c r="BE29" s="97" t="str">
        <f t="shared" si="15"/>
        <v/>
      </c>
      <c r="BF29" s="97" t="str">
        <f t="shared" si="15"/>
        <v/>
      </c>
      <c r="BG29" s="97" t="str">
        <f t="shared" si="15"/>
        <v/>
      </c>
      <c r="BH29" s="97" t="str">
        <f t="shared" si="15"/>
        <v/>
      </c>
      <c r="BI29" s="97" t="str">
        <f t="shared" si="15"/>
        <v/>
      </c>
      <c r="BJ29" s="97" t="str">
        <f t="shared" si="15"/>
        <v/>
      </c>
      <c r="BK29" s="97" t="str">
        <f t="shared" si="15"/>
        <v/>
      </c>
      <c r="BL29" s="97" t="str">
        <f t="shared" si="15"/>
        <v/>
      </c>
      <c r="BM29" s="97" t="str">
        <f t="shared" si="15"/>
        <v/>
      </c>
      <c r="BN29" s="97" t="str">
        <f t="shared" si="16"/>
        <v/>
      </c>
      <c r="BO29" s="97" t="str">
        <f t="shared" si="16"/>
        <v/>
      </c>
      <c r="BP29" s="97" t="str">
        <f t="shared" si="16"/>
        <v/>
      </c>
      <c r="BQ29" s="97" t="str">
        <f t="shared" si="16"/>
        <v/>
      </c>
      <c r="BR29" s="97" t="str">
        <f t="shared" si="16"/>
        <v/>
      </c>
      <c r="BS29" s="97" t="str">
        <f t="shared" si="16"/>
        <v/>
      </c>
      <c r="BT29" s="97" t="str">
        <f t="shared" si="16"/>
        <v/>
      </c>
      <c r="BU29" s="97" t="str">
        <f t="shared" si="16"/>
        <v/>
      </c>
      <c r="BV29" s="97" t="str">
        <f t="shared" si="16"/>
        <v/>
      </c>
      <c r="BW29" s="97" t="str">
        <f t="shared" si="16"/>
        <v/>
      </c>
      <c r="BX29" s="97" t="str">
        <f t="shared" si="16"/>
        <v/>
      </c>
      <c r="BY29" s="97" t="str">
        <f t="shared" si="16"/>
        <v/>
      </c>
      <c r="BZ29" s="97" t="str">
        <f t="shared" si="16"/>
        <v/>
      </c>
      <c r="CA29" s="97" t="str">
        <f t="shared" si="16"/>
        <v/>
      </c>
      <c r="CB29" s="97" t="str">
        <f t="shared" si="16"/>
        <v/>
      </c>
      <c r="CC29" s="97" t="str">
        <f t="shared" si="16"/>
        <v/>
      </c>
      <c r="CD29" s="97" t="str">
        <f t="shared" si="20"/>
        <v/>
      </c>
      <c r="CE29" s="97" t="str">
        <f t="shared" si="20"/>
        <v/>
      </c>
      <c r="CF29" s="97" t="str">
        <f t="shared" si="20"/>
        <v/>
      </c>
      <c r="CG29" s="97" t="str">
        <f t="shared" si="20"/>
        <v/>
      </c>
      <c r="CH29" s="98" t="str">
        <f t="shared" si="20"/>
        <v/>
      </c>
    </row>
    <row r="30" spans="2:86" ht="15.75" thickBot="1">
      <c r="B30" s="284"/>
      <c r="C30" s="287"/>
      <c r="D30" s="288"/>
      <c r="E30" s="274"/>
      <c r="F30" s="291"/>
      <c r="G30" s="275"/>
      <c r="H30" s="277"/>
      <c r="I30" s="279"/>
      <c r="J30" s="9" t="s">
        <v>187</v>
      </c>
      <c r="K30" s="9">
        <v>1976</v>
      </c>
      <c r="L30" s="9">
        <v>10</v>
      </c>
      <c r="M30" s="78">
        <f t="shared" si="7"/>
        <v>-2.7</v>
      </c>
      <c r="N30" s="78">
        <v>0.1</v>
      </c>
      <c r="O30" s="9">
        <f t="shared" si="0"/>
        <v>1</v>
      </c>
      <c r="P30" s="12">
        <v>3300000</v>
      </c>
      <c r="Q30" s="12">
        <f t="shared" si="1"/>
        <v>330000</v>
      </c>
      <c r="R30" s="12">
        <f t="shared" si="2"/>
        <v>330000</v>
      </c>
      <c r="S30" s="24">
        <f t="shared" si="3"/>
        <v>33000</v>
      </c>
      <c r="T30" s="47"/>
      <c r="U30" s="71">
        <f t="shared" si="14"/>
        <v>2014</v>
      </c>
      <c r="V30" s="72">
        <f t="shared" si="21"/>
        <v>2024</v>
      </c>
      <c r="W30" s="72">
        <f t="shared" si="21"/>
        <v>2034</v>
      </c>
      <c r="X30" s="72">
        <f t="shared" si="21"/>
        <v>2044</v>
      </c>
      <c r="Y30" s="72">
        <f t="shared" si="21"/>
        <v>2054</v>
      </c>
      <c r="Z30" s="72">
        <f t="shared" si="21"/>
        <v>2064</v>
      </c>
      <c r="AA30" s="72">
        <f t="shared" si="21"/>
        <v>2074</v>
      </c>
      <c r="AB30" s="72">
        <f t="shared" si="21"/>
        <v>2084</v>
      </c>
      <c r="AC30" s="72">
        <f t="shared" si="21"/>
        <v>2094</v>
      </c>
      <c r="AD30" s="72">
        <f t="shared" si="21"/>
        <v>2104</v>
      </c>
      <c r="AE30" s="72">
        <f t="shared" si="21"/>
        <v>2114</v>
      </c>
      <c r="AF30" s="73">
        <f t="shared" si="21"/>
        <v>2124</v>
      </c>
      <c r="AG30" s="47"/>
      <c r="AH30" s="103" t="str">
        <f>IF(ISERROR(HLOOKUP(AH$4,$U30:$AF30,1,FALSE)),"",$P30)</f>
        <v/>
      </c>
      <c r="AI30" s="75">
        <f t="shared" si="19"/>
        <v>3300000</v>
      </c>
      <c r="AJ30" s="75" t="str">
        <f t="shared" si="19"/>
        <v/>
      </c>
      <c r="AK30" s="75" t="str">
        <f t="shared" si="19"/>
        <v/>
      </c>
      <c r="AL30" s="75" t="str">
        <f t="shared" si="19"/>
        <v/>
      </c>
      <c r="AM30" s="75" t="str">
        <f t="shared" si="19"/>
        <v/>
      </c>
      <c r="AN30" s="75" t="str">
        <f t="shared" si="19"/>
        <v/>
      </c>
      <c r="AO30" s="75" t="str">
        <f t="shared" si="19"/>
        <v/>
      </c>
      <c r="AP30" s="75" t="str">
        <f t="shared" si="19"/>
        <v/>
      </c>
      <c r="AQ30" s="75" t="str">
        <f t="shared" si="19"/>
        <v/>
      </c>
      <c r="AR30" s="75" t="str">
        <f t="shared" si="19"/>
        <v/>
      </c>
      <c r="AS30" s="75">
        <f t="shared" si="19"/>
        <v>3300000</v>
      </c>
      <c r="AT30" s="75" t="str">
        <f t="shared" si="19"/>
        <v/>
      </c>
      <c r="AU30" s="75" t="str">
        <f t="shared" si="19"/>
        <v/>
      </c>
      <c r="AV30" s="75" t="str">
        <f t="shared" si="19"/>
        <v/>
      </c>
      <c r="AW30" s="75" t="str">
        <f t="shared" si="19"/>
        <v/>
      </c>
      <c r="AX30" s="75" t="str">
        <f t="shared" si="15"/>
        <v/>
      </c>
      <c r="AY30" s="75" t="str">
        <f t="shared" si="15"/>
        <v/>
      </c>
      <c r="AZ30" s="75" t="str">
        <f t="shared" si="15"/>
        <v/>
      </c>
      <c r="BA30" s="75" t="str">
        <f t="shared" si="15"/>
        <v/>
      </c>
      <c r="BB30" s="75" t="str">
        <f t="shared" si="15"/>
        <v/>
      </c>
      <c r="BC30" s="75">
        <f t="shared" si="15"/>
        <v>3300000</v>
      </c>
      <c r="BD30" s="75" t="str">
        <f t="shared" si="15"/>
        <v/>
      </c>
      <c r="BE30" s="75" t="str">
        <f t="shared" si="15"/>
        <v/>
      </c>
      <c r="BF30" s="75" t="str">
        <f t="shared" si="15"/>
        <v/>
      </c>
      <c r="BG30" s="75" t="str">
        <f t="shared" si="15"/>
        <v/>
      </c>
      <c r="BH30" s="75" t="str">
        <f t="shared" si="15"/>
        <v/>
      </c>
      <c r="BI30" s="75" t="str">
        <f t="shared" si="15"/>
        <v/>
      </c>
      <c r="BJ30" s="75" t="str">
        <f t="shared" si="15"/>
        <v/>
      </c>
      <c r="BK30" s="75" t="str">
        <f t="shared" si="15"/>
        <v/>
      </c>
      <c r="BL30" s="75" t="str">
        <f t="shared" si="15"/>
        <v/>
      </c>
      <c r="BM30" s="75">
        <f>IF(ISERROR(HLOOKUP(BM$4,$U30:$AF30,1,FALSE)),"",$P30)</f>
        <v>3300000</v>
      </c>
      <c r="BN30" s="75" t="str">
        <f t="shared" si="16"/>
        <v/>
      </c>
      <c r="BO30" s="75" t="str">
        <f t="shared" si="16"/>
        <v/>
      </c>
      <c r="BP30" s="75" t="str">
        <f t="shared" si="16"/>
        <v/>
      </c>
      <c r="BQ30" s="75" t="str">
        <f t="shared" si="16"/>
        <v/>
      </c>
      <c r="BR30" s="75" t="str">
        <f t="shared" si="16"/>
        <v/>
      </c>
      <c r="BS30" s="75" t="str">
        <f t="shared" si="16"/>
        <v/>
      </c>
      <c r="BT30" s="75" t="str">
        <f t="shared" si="16"/>
        <v/>
      </c>
      <c r="BU30" s="75" t="str">
        <f t="shared" si="16"/>
        <v/>
      </c>
      <c r="BV30" s="75" t="str">
        <f t="shared" si="16"/>
        <v/>
      </c>
      <c r="BW30" s="75">
        <f t="shared" si="16"/>
        <v>3300000</v>
      </c>
      <c r="BX30" s="75" t="str">
        <f t="shared" si="16"/>
        <v/>
      </c>
      <c r="BY30" s="75" t="str">
        <f t="shared" si="16"/>
        <v/>
      </c>
      <c r="BZ30" s="75" t="str">
        <f t="shared" si="16"/>
        <v/>
      </c>
      <c r="CA30" s="75" t="str">
        <f t="shared" si="16"/>
        <v/>
      </c>
      <c r="CB30" s="75" t="str">
        <f t="shared" si="16"/>
        <v/>
      </c>
      <c r="CC30" s="75" t="str">
        <f>IF(ISERROR(HLOOKUP(CC$4,$U30:$AF30,1,FALSE)),"",$P30)</f>
        <v/>
      </c>
      <c r="CD30" s="75" t="str">
        <f t="shared" si="20"/>
        <v/>
      </c>
      <c r="CE30" s="75" t="str">
        <f t="shared" si="20"/>
        <v/>
      </c>
      <c r="CF30" s="75" t="str">
        <f t="shared" si="20"/>
        <v/>
      </c>
      <c r="CG30" s="75">
        <f t="shared" si="20"/>
        <v>3300000</v>
      </c>
      <c r="CH30" s="104" t="str">
        <f t="shared" si="20"/>
        <v/>
      </c>
    </row>
    <row r="31" spans="2:86" ht="15.75" thickBot="1">
      <c r="B31" s="285"/>
      <c r="C31" s="280" t="s">
        <v>208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90">
        <f>SUM(P29:P30)</f>
        <v>62900000</v>
      </c>
      <c r="Q31" s="90">
        <f>SUM(Q29:Q30)</f>
        <v>15826000</v>
      </c>
      <c r="R31" s="90">
        <f>SUM(R29:R30)</f>
        <v>1522000</v>
      </c>
      <c r="S31" s="91">
        <f>SUM(S29:S30)</f>
        <v>342920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107">
        <f t="shared" ref="AH31:BM31" si="22">SUM(AH5:AH30)</f>
        <v>0</v>
      </c>
      <c r="AI31" s="108">
        <f t="shared" si="22"/>
        <v>11900100</v>
      </c>
      <c r="AJ31" s="108">
        <f t="shared" si="22"/>
        <v>0</v>
      </c>
      <c r="AK31" s="108">
        <f t="shared" si="22"/>
        <v>0</v>
      </c>
      <c r="AL31" s="108">
        <f t="shared" si="22"/>
        <v>0</v>
      </c>
      <c r="AM31" s="108">
        <f t="shared" si="22"/>
        <v>0</v>
      </c>
      <c r="AN31" s="108">
        <f t="shared" si="22"/>
        <v>0</v>
      </c>
      <c r="AO31" s="108">
        <f t="shared" si="22"/>
        <v>0</v>
      </c>
      <c r="AP31" s="108">
        <f t="shared" si="22"/>
        <v>2419000</v>
      </c>
      <c r="AQ31" s="108">
        <f t="shared" si="22"/>
        <v>0</v>
      </c>
      <c r="AR31" s="108">
        <f t="shared" si="22"/>
        <v>0</v>
      </c>
      <c r="AS31" s="108">
        <f t="shared" si="22"/>
        <v>9481100</v>
      </c>
      <c r="AT31" s="108">
        <f t="shared" si="22"/>
        <v>29676000</v>
      </c>
      <c r="AU31" s="108">
        <f t="shared" si="22"/>
        <v>59714000</v>
      </c>
      <c r="AV31" s="108">
        <f t="shared" si="22"/>
        <v>0</v>
      </c>
      <c r="AW31" s="108">
        <f t="shared" si="22"/>
        <v>2419000</v>
      </c>
      <c r="AX31" s="108">
        <f t="shared" si="22"/>
        <v>0</v>
      </c>
      <c r="AY31" s="108">
        <f t="shared" si="22"/>
        <v>0</v>
      </c>
      <c r="AZ31" s="108">
        <f t="shared" si="22"/>
        <v>2190000</v>
      </c>
      <c r="BA31" s="108">
        <f t="shared" si="22"/>
        <v>0</v>
      </c>
      <c r="BB31" s="108">
        <f t="shared" si="22"/>
        <v>23286000</v>
      </c>
      <c r="BC31" s="108">
        <f t="shared" si="22"/>
        <v>9481100</v>
      </c>
      <c r="BD31" s="108">
        <f t="shared" si="22"/>
        <v>2419000</v>
      </c>
      <c r="BE31" s="108">
        <f t="shared" si="22"/>
        <v>26967500</v>
      </c>
      <c r="BF31" s="108">
        <f t="shared" si="22"/>
        <v>0</v>
      </c>
      <c r="BG31" s="108">
        <f t="shared" si="22"/>
        <v>0</v>
      </c>
      <c r="BH31" s="108">
        <f t="shared" si="22"/>
        <v>0</v>
      </c>
      <c r="BI31" s="108">
        <f t="shared" si="22"/>
        <v>0</v>
      </c>
      <c r="BJ31" s="108">
        <f t="shared" si="22"/>
        <v>0</v>
      </c>
      <c r="BK31" s="108">
        <f t="shared" si="22"/>
        <v>2419000</v>
      </c>
      <c r="BL31" s="108">
        <f t="shared" si="22"/>
        <v>0</v>
      </c>
      <c r="BM31" s="108">
        <f t="shared" si="22"/>
        <v>9481100</v>
      </c>
      <c r="BN31" s="108">
        <f t="shared" ref="BN31:CH31" si="23">SUM(BN5:BN30)</f>
        <v>0</v>
      </c>
      <c r="BO31" s="108">
        <f t="shared" si="23"/>
        <v>0</v>
      </c>
      <c r="BP31" s="108">
        <f t="shared" si="23"/>
        <v>0</v>
      </c>
      <c r="BQ31" s="108">
        <f t="shared" si="23"/>
        <v>0</v>
      </c>
      <c r="BR31" s="108">
        <f t="shared" si="23"/>
        <v>2419000</v>
      </c>
      <c r="BS31" s="108">
        <f t="shared" si="23"/>
        <v>0</v>
      </c>
      <c r="BT31" s="108">
        <f t="shared" si="23"/>
        <v>0</v>
      </c>
      <c r="BU31" s="108">
        <f t="shared" si="23"/>
        <v>0</v>
      </c>
      <c r="BV31" s="108">
        <f t="shared" si="23"/>
        <v>1345500</v>
      </c>
      <c r="BW31" s="108">
        <f t="shared" si="23"/>
        <v>9481100</v>
      </c>
      <c r="BX31" s="108">
        <f t="shared" si="23"/>
        <v>0</v>
      </c>
      <c r="BY31" s="108">
        <f t="shared" si="23"/>
        <v>2419000</v>
      </c>
      <c r="BZ31" s="108">
        <f t="shared" si="23"/>
        <v>0</v>
      </c>
      <c r="CA31" s="108">
        <f t="shared" si="23"/>
        <v>0</v>
      </c>
      <c r="CB31" s="108">
        <f t="shared" si="23"/>
        <v>0</v>
      </c>
      <c r="CC31" s="108">
        <f t="shared" si="23"/>
        <v>0</v>
      </c>
      <c r="CD31" s="108">
        <f t="shared" si="23"/>
        <v>0</v>
      </c>
      <c r="CE31" s="108">
        <f t="shared" si="23"/>
        <v>0</v>
      </c>
      <c r="CF31" s="108">
        <f t="shared" si="23"/>
        <v>2419000</v>
      </c>
      <c r="CG31" s="108">
        <f t="shared" si="23"/>
        <v>9481100</v>
      </c>
      <c r="CH31" s="109">
        <f t="shared" si="23"/>
        <v>0</v>
      </c>
    </row>
    <row r="32" spans="2:86" ht="15.75" thickBot="1">
      <c r="B32" s="281" t="s">
        <v>244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1">
        <f>SUM(P31,P28,P14)</f>
        <v>155079100</v>
      </c>
      <c r="Q32" s="21">
        <f>SUM(Q31,Q28,Q14)</f>
        <v>47422140</v>
      </c>
      <c r="R32" s="21">
        <f>SUM(R31,R28,R14)</f>
        <v>4157261</v>
      </c>
      <c r="S32" s="21">
        <f>SUM(S31,S28,S14)</f>
        <v>1054011</v>
      </c>
    </row>
    <row r="34" spans="2:7">
      <c r="B34" s="235" t="s">
        <v>563</v>
      </c>
      <c r="C34" s="235"/>
      <c r="D34" s="235"/>
      <c r="E34" s="235"/>
      <c r="F34" s="235"/>
      <c r="G34" s="235"/>
    </row>
  </sheetData>
  <mergeCells count="44">
    <mergeCell ref="B2:S2"/>
    <mergeCell ref="U2:AF2"/>
    <mergeCell ref="AH2:CH2"/>
    <mergeCell ref="B3:D3"/>
    <mergeCell ref="E3:J3"/>
    <mergeCell ref="K3:O3"/>
    <mergeCell ref="P3:S3"/>
    <mergeCell ref="U4:AF4"/>
    <mergeCell ref="B5:B14"/>
    <mergeCell ref="C5:C13"/>
    <mergeCell ref="D5:D6"/>
    <mergeCell ref="E5:E6"/>
    <mergeCell ref="F5:F6"/>
    <mergeCell ref="G5:G6"/>
    <mergeCell ref="H5:H6"/>
    <mergeCell ref="D7:D8"/>
    <mergeCell ref="E7:E8"/>
    <mergeCell ref="F7:F8"/>
    <mergeCell ref="G7:G8"/>
    <mergeCell ref="H7:H8"/>
    <mergeCell ref="D9:D10"/>
    <mergeCell ref="E9:E10"/>
    <mergeCell ref="F9:F10"/>
    <mergeCell ref="G9:G10"/>
    <mergeCell ref="H9:H10"/>
    <mergeCell ref="F29:F30"/>
    <mergeCell ref="D11:D13"/>
    <mergeCell ref="C14:O14"/>
    <mergeCell ref="B15:B28"/>
    <mergeCell ref="C15:C27"/>
    <mergeCell ref="D15:D27"/>
    <mergeCell ref="E17:E22"/>
    <mergeCell ref="G24:G25"/>
    <mergeCell ref="C28:O28"/>
    <mergeCell ref="G29:G30"/>
    <mergeCell ref="B34:G34"/>
    <mergeCell ref="H29:H30"/>
    <mergeCell ref="I29:I30"/>
    <mergeCell ref="C31:O31"/>
    <mergeCell ref="B32:O32"/>
    <mergeCell ref="B29:B31"/>
    <mergeCell ref="C29:C30"/>
    <mergeCell ref="D29:D30"/>
    <mergeCell ref="E29:E30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1"/>
  <sheetViews>
    <sheetView topLeftCell="A16" workbookViewId="0">
      <selection activeCell="D7" sqref="D7"/>
    </sheetView>
  </sheetViews>
  <sheetFormatPr defaultRowHeight="15"/>
  <cols>
    <col min="4" max="4" width="25.42578125" customWidth="1"/>
    <col min="5" max="5" width="17.140625" customWidth="1"/>
    <col min="11" max="11" width="25.7109375" customWidth="1"/>
  </cols>
  <sheetData>
    <row r="1" spans="2:11" ht="15.75" thickBot="1"/>
    <row r="2" spans="2:11" ht="18.75">
      <c r="B2" s="336" t="s">
        <v>467</v>
      </c>
      <c r="C2" s="337"/>
      <c r="D2" s="337"/>
      <c r="E2" s="337"/>
      <c r="F2" s="337"/>
      <c r="G2" s="337"/>
      <c r="H2" s="337"/>
      <c r="I2" s="337"/>
      <c r="J2" s="337"/>
      <c r="K2" s="338"/>
    </row>
    <row r="3" spans="2:11">
      <c r="B3" s="341" t="s">
        <v>245</v>
      </c>
      <c r="C3" s="343" t="s">
        <v>246</v>
      </c>
      <c r="D3" s="343" t="s">
        <v>247</v>
      </c>
      <c r="E3" s="343" t="s">
        <v>248</v>
      </c>
      <c r="F3" s="343" t="s">
        <v>249</v>
      </c>
      <c r="G3" s="343" t="s">
        <v>250</v>
      </c>
      <c r="H3" s="343"/>
      <c r="I3" s="343"/>
      <c r="J3" s="343" t="s">
        <v>179</v>
      </c>
      <c r="K3" s="349" t="s">
        <v>251</v>
      </c>
    </row>
    <row r="4" spans="2:11">
      <c r="B4" s="341"/>
      <c r="C4" s="343"/>
      <c r="D4" s="343"/>
      <c r="E4" s="343"/>
      <c r="F4" s="343"/>
      <c r="G4" s="120" t="s">
        <v>252</v>
      </c>
      <c r="H4" s="120" t="s">
        <v>253</v>
      </c>
      <c r="I4" s="120" t="s">
        <v>254</v>
      </c>
      <c r="J4" s="343"/>
      <c r="K4" s="349"/>
    </row>
    <row r="5" spans="2:11" ht="15.75" thickBot="1">
      <c r="B5" s="342"/>
      <c r="C5" s="344"/>
      <c r="D5" s="344"/>
      <c r="E5" s="344"/>
      <c r="F5" s="121" t="s">
        <v>255</v>
      </c>
      <c r="G5" s="121" t="s">
        <v>256</v>
      </c>
      <c r="H5" s="121" t="s">
        <v>256</v>
      </c>
      <c r="I5" s="121" t="s">
        <v>256</v>
      </c>
      <c r="J5" s="344"/>
      <c r="K5" s="350"/>
    </row>
    <row r="6" spans="2:11">
      <c r="B6" s="122" t="s">
        <v>257</v>
      </c>
      <c r="C6" s="123" t="s">
        <v>258</v>
      </c>
      <c r="D6" s="124" t="s">
        <v>259</v>
      </c>
      <c r="E6" s="123" t="s">
        <v>260</v>
      </c>
      <c r="F6" s="123" t="s">
        <v>261</v>
      </c>
      <c r="G6" s="123"/>
      <c r="H6" s="123">
        <v>3</v>
      </c>
      <c r="I6" s="123"/>
      <c r="J6" s="125">
        <v>1986</v>
      </c>
      <c r="K6" s="126" t="s">
        <v>262</v>
      </c>
    </row>
    <row r="7" spans="2:11" ht="26.25">
      <c r="B7" s="127" t="s">
        <v>263</v>
      </c>
      <c r="C7" s="115" t="s">
        <v>264</v>
      </c>
      <c r="D7" s="116" t="s">
        <v>265</v>
      </c>
      <c r="E7" s="115" t="s">
        <v>260</v>
      </c>
      <c r="F7" s="115" t="s">
        <v>266</v>
      </c>
      <c r="G7" s="115"/>
      <c r="H7" s="115">
        <v>1</v>
      </c>
      <c r="I7" s="115"/>
      <c r="J7" s="114">
        <v>1967</v>
      </c>
      <c r="K7" s="128" t="s">
        <v>267</v>
      </c>
    </row>
    <row r="8" spans="2:11">
      <c r="B8" s="127" t="s">
        <v>268</v>
      </c>
      <c r="C8" s="115" t="s">
        <v>269</v>
      </c>
      <c r="D8" s="116" t="s">
        <v>270</v>
      </c>
      <c r="E8" s="115" t="s">
        <v>260</v>
      </c>
      <c r="F8" s="115" t="s">
        <v>271</v>
      </c>
      <c r="G8" s="115"/>
      <c r="H8" s="115">
        <v>1</v>
      </c>
      <c r="I8" s="115"/>
      <c r="J8" s="114">
        <v>1967</v>
      </c>
      <c r="K8" s="128" t="s">
        <v>262</v>
      </c>
    </row>
    <row r="9" spans="2:11">
      <c r="B9" s="127" t="s">
        <v>272</v>
      </c>
      <c r="C9" s="115" t="s">
        <v>273</v>
      </c>
      <c r="D9" s="116" t="s">
        <v>274</v>
      </c>
      <c r="E9" s="115" t="s">
        <v>260</v>
      </c>
      <c r="F9" s="115" t="s">
        <v>275</v>
      </c>
      <c r="G9" s="115"/>
      <c r="H9" s="115">
        <v>1</v>
      </c>
      <c r="I9" s="115"/>
      <c r="J9" s="114">
        <v>1970</v>
      </c>
      <c r="K9" s="128" t="s">
        <v>262</v>
      </c>
    </row>
    <row r="10" spans="2:11" ht="26.25">
      <c r="B10" s="127" t="s">
        <v>276</v>
      </c>
      <c r="C10" s="115" t="s">
        <v>277</v>
      </c>
      <c r="D10" s="116" t="s">
        <v>278</v>
      </c>
      <c r="E10" s="115" t="s">
        <v>260</v>
      </c>
      <c r="F10" s="115" t="s">
        <v>279</v>
      </c>
      <c r="G10" s="115"/>
      <c r="H10" s="115">
        <v>2</v>
      </c>
      <c r="I10" s="115"/>
      <c r="J10" s="114">
        <v>1967</v>
      </c>
      <c r="K10" s="128" t="s">
        <v>280</v>
      </c>
    </row>
    <row r="11" spans="2:11" ht="26.25">
      <c r="B11" s="127" t="s">
        <v>281</v>
      </c>
      <c r="C11" s="115" t="s">
        <v>282</v>
      </c>
      <c r="D11" s="116" t="s">
        <v>283</v>
      </c>
      <c r="E11" s="115" t="s">
        <v>260</v>
      </c>
      <c r="F11" s="115" t="s">
        <v>279</v>
      </c>
      <c r="G11" s="115"/>
      <c r="H11" s="115">
        <v>1</v>
      </c>
      <c r="I11" s="115"/>
      <c r="J11" s="114">
        <v>1970</v>
      </c>
      <c r="K11" s="128" t="s">
        <v>284</v>
      </c>
    </row>
    <row r="12" spans="2:11" ht="26.25">
      <c r="B12" s="127" t="s">
        <v>285</v>
      </c>
      <c r="C12" s="115" t="s">
        <v>286</v>
      </c>
      <c r="D12" s="116" t="s">
        <v>287</v>
      </c>
      <c r="E12" s="115" t="s">
        <v>260</v>
      </c>
      <c r="F12" s="115" t="s">
        <v>279</v>
      </c>
      <c r="G12" s="115">
        <v>1</v>
      </c>
      <c r="H12" s="115"/>
      <c r="I12" s="115"/>
      <c r="J12" s="114">
        <v>1970</v>
      </c>
      <c r="K12" s="128" t="s">
        <v>288</v>
      </c>
    </row>
    <row r="13" spans="2:11">
      <c r="B13" s="127" t="s">
        <v>289</v>
      </c>
      <c r="C13" s="115" t="s">
        <v>290</v>
      </c>
      <c r="D13" s="116" t="s">
        <v>291</v>
      </c>
      <c r="E13" s="115" t="s">
        <v>260</v>
      </c>
      <c r="F13" s="115" t="s">
        <v>292</v>
      </c>
      <c r="G13" s="115"/>
      <c r="H13" s="115"/>
      <c r="I13" s="115">
        <v>3</v>
      </c>
      <c r="J13" s="114">
        <v>1976</v>
      </c>
      <c r="K13" s="128" t="s">
        <v>262</v>
      </c>
    </row>
    <row r="14" spans="2:11">
      <c r="B14" s="127" t="s">
        <v>293</v>
      </c>
      <c r="C14" s="115" t="s">
        <v>294</v>
      </c>
      <c r="D14" s="116" t="s">
        <v>295</v>
      </c>
      <c r="E14" s="115" t="s">
        <v>260</v>
      </c>
      <c r="F14" s="115" t="s">
        <v>271</v>
      </c>
      <c r="G14" s="115"/>
      <c r="H14" s="115"/>
      <c r="I14" s="115">
        <v>4</v>
      </c>
      <c r="J14" s="114">
        <v>1976</v>
      </c>
      <c r="K14" s="128" t="s">
        <v>262</v>
      </c>
    </row>
    <row r="15" spans="2:11">
      <c r="B15" s="127" t="s">
        <v>296</v>
      </c>
      <c r="C15" s="115" t="s">
        <v>297</v>
      </c>
      <c r="D15" s="116" t="s">
        <v>298</v>
      </c>
      <c r="E15" s="115" t="s">
        <v>260</v>
      </c>
      <c r="F15" s="115" t="s">
        <v>299</v>
      </c>
      <c r="G15" s="115"/>
      <c r="H15" s="115"/>
      <c r="I15" s="115">
        <v>5</v>
      </c>
      <c r="J15" s="114">
        <v>1985</v>
      </c>
      <c r="K15" s="128" t="s">
        <v>262</v>
      </c>
    </row>
    <row r="16" spans="2:11" ht="39">
      <c r="B16" s="127" t="s">
        <v>300</v>
      </c>
      <c r="C16" s="115" t="s">
        <v>301</v>
      </c>
      <c r="D16" s="116" t="s">
        <v>302</v>
      </c>
      <c r="E16" s="115" t="s">
        <v>260</v>
      </c>
      <c r="F16" s="115" t="s">
        <v>303</v>
      </c>
      <c r="G16" s="115">
        <v>3</v>
      </c>
      <c r="H16" s="115"/>
      <c r="I16" s="115"/>
      <c r="J16" s="114">
        <v>1970</v>
      </c>
      <c r="K16" s="128" t="s">
        <v>304</v>
      </c>
    </row>
    <row r="17" spans="2:11">
      <c r="B17" s="127" t="s">
        <v>305</v>
      </c>
      <c r="C17" s="115" t="s">
        <v>306</v>
      </c>
      <c r="D17" s="116" t="s">
        <v>307</v>
      </c>
      <c r="E17" s="115" t="s">
        <v>260</v>
      </c>
      <c r="F17" s="115" t="s">
        <v>308</v>
      </c>
      <c r="G17" s="115"/>
      <c r="H17" s="115"/>
      <c r="I17" s="115">
        <v>3</v>
      </c>
      <c r="J17" s="114">
        <v>1985</v>
      </c>
      <c r="K17" s="128" t="s">
        <v>262</v>
      </c>
    </row>
    <row r="18" spans="2:11">
      <c r="B18" s="127" t="s">
        <v>309</v>
      </c>
      <c r="C18" s="115" t="s">
        <v>310</v>
      </c>
      <c r="D18" s="116" t="s">
        <v>311</v>
      </c>
      <c r="E18" s="115" t="s">
        <v>260</v>
      </c>
      <c r="F18" s="115" t="s">
        <v>312</v>
      </c>
      <c r="G18" s="115">
        <v>1</v>
      </c>
      <c r="H18" s="115"/>
      <c r="I18" s="115"/>
      <c r="J18" s="114">
        <v>1967</v>
      </c>
      <c r="K18" s="128" t="s">
        <v>262</v>
      </c>
    </row>
    <row r="19" spans="2:11" ht="26.25">
      <c r="B19" s="127" t="s">
        <v>313</v>
      </c>
      <c r="C19" s="115" t="s">
        <v>314</v>
      </c>
      <c r="D19" s="116" t="s">
        <v>315</v>
      </c>
      <c r="E19" s="115" t="s">
        <v>260</v>
      </c>
      <c r="F19" s="115" t="s">
        <v>316</v>
      </c>
      <c r="G19" s="115"/>
      <c r="H19" s="115">
        <v>2</v>
      </c>
      <c r="I19" s="115"/>
      <c r="J19" s="114">
        <v>1968</v>
      </c>
      <c r="K19" s="128" t="s">
        <v>317</v>
      </c>
    </row>
    <row r="20" spans="2:11" ht="26.25">
      <c r="B20" s="127" t="s">
        <v>318</v>
      </c>
      <c r="C20" s="115" t="s">
        <v>319</v>
      </c>
      <c r="D20" s="116" t="s">
        <v>320</v>
      </c>
      <c r="E20" s="115" t="s">
        <v>260</v>
      </c>
      <c r="F20" s="115" t="s">
        <v>279</v>
      </c>
      <c r="G20" s="115">
        <v>1</v>
      </c>
      <c r="H20" s="115">
        <v>1</v>
      </c>
      <c r="I20" s="115"/>
      <c r="J20" s="114">
        <v>1968</v>
      </c>
      <c r="K20" s="128" t="s">
        <v>321</v>
      </c>
    </row>
    <row r="21" spans="2:11" ht="26.25">
      <c r="B21" s="127" t="s">
        <v>322</v>
      </c>
      <c r="C21" s="115" t="s">
        <v>323</v>
      </c>
      <c r="D21" s="116" t="s">
        <v>324</v>
      </c>
      <c r="E21" s="115" t="s">
        <v>260</v>
      </c>
      <c r="F21" s="115" t="s">
        <v>325</v>
      </c>
      <c r="G21" s="115"/>
      <c r="H21" s="115">
        <v>2</v>
      </c>
      <c r="I21" s="115"/>
      <c r="J21" s="114">
        <v>1982</v>
      </c>
      <c r="K21" s="128" t="s">
        <v>321</v>
      </c>
    </row>
    <row r="22" spans="2:11" ht="26.25">
      <c r="B22" s="127" t="s">
        <v>326</v>
      </c>
      <c r="C22" s="115" t="s">
        <v>327</v>
      </c>
      <c r="D22" s="116" t="s">
        <v>328</v>
      </c>
      <c r="E22" s="115" t="s">
        <v>260</v>
      </c>
      <c r="F22" s="115" t="s">
        <v>329</v>
      </c>
      <c r="G22" s="115"/>
      <c r="H22" s="115">
        <v>1</v>
      </c>
      <c r="I22" s="115"/>
      <c r="J22" s="114">
        <v>1982</v>
      </c>
      <c r="K22" s="128" t="s">
        <v>330</v>
      </c>
    </row>
    <row r="23" spans="2:11" ht="26.25">
      <c r="B23" s="127" t="s">
        <v>331</v>
      </c>
      <c r="C23" s="115" t="s">
        <v>332</v>
      </c>
      <c r="D23" s="117" t="s">
        <v>333</v>
      </c>
      <c r="E23" s="115" t="s">
        <v>260</v>
      </c>
      <c r="F23" s="115" t="s">
        <v>334</v>
      </c>
      <c r="G23" s="115"/>
      <c r="H23" s="115">
        <v>3</v>
      </c>
      <c r="I23" s="115"/>
      <c r="J23" s="114">
        <v>1967</v>
      </c>
      <c r="K23" s="128" t="s">
        <v>335</v>
      </c>
    </row>
    <row r="24" spans="2:11" ht="26.25">
      <c r="B24" s="127" t="s">
        <v>336</v>
      </c>
      <c r="C24" s="115" t="s">
        <v>337</v>
      </c>
      <c r="D24" s="116" t="s">
        <v>338</v>
      </c>
      <c r="E24" s="115" t="s">
        <v>260</v>
      </c>
      <c r="F24" s="115" t="s">
        <v>316</v>
      </c>
      <c r="G24" s="115"/>
      <c r="H24" s="115">
        <v>1</v>
      </c>
      <c r="I24" s="115"/>
      <c r="J24" s="114">
        <v>1982</v>
      </c>
      <c r="K24" s="128" t="s">
        <v>330</v>
      </c>
    </row>
    <row r="25" spans="2:11" ht="26.25">
      <c r="B25" s="127" t="s">
        <v>339</v>
      </c>
      <c r="C25" s="115" t="s">
        <v>340</v>
      </c>
      <c r="D25" s="117" t="s">
        <v>341</v>
      </c>
      <c r="E25" s="115" t="s">
        <v>260</v>
      </c>
      <c r="F25" s="115" t="s">
        <v>342</v>
      </c>
      <c r="G25" s="115">
        <v>2</v>
      </c>
      <c r="H25" s="115"/>
      <c r="I25" s="115"/>
      <c r="J25" s="114">
        <v>1983</v>
      </c>
      <c r="K25" s="128" t="s">
        <v>343</v>
      </c>
    </row>
    <row r="26" spans="2:11">
      <c r="B26" s="127" t="s">
        <v>344</v>
      </c>
      <c r="C26" s="115" t="s">
        <v>345</v>
      </c>
      <c r="D26" s="116" t="s">
        <v>346</v>
      </c>
      <c r="E26" s="115" t="s">
        <v>260</v>
      </c>
      <c r="F26" s="115" t="s">
        <v>347</v>
      </c>
      <c r="G26" s="115">
        <v>1</v>
      </c>
      <c r="H26" s="115"/>
      <c r="I26" s="115"/>
      <c r="J26" s="114">
        <v>1980</v>
      </c>
      <c r="K26" s="128" t="s">
        <v>262</v>
      </c>
    </row>
    <row r="27" spans="2:11">
      <c r="B27" s="127" t="s">
        <v>348</v>
      </c>
      <c r="C27" s="115" t="s">
        <v>349</v>
      </c>
      <c r="D27" s="117" t="s">
        <v>350</v>
      </c>
      <c r="E27" s="115" t="s">
        <v>260</v>
      </c>
      <c r="F27" s="115" t="s">
        <v>351</v>
      </c>
      <c r="G27" s="115"/>
      <c r="H27" s="115">
        <v>2</v>
      </c>
      <c r="I27" s="115"/>
      <c r="J27" s="114">
        <v>1980</v>
      </c>
      <c r="K27" s="128" t="s">
        <v>262</v>
      </c>
    </row>
    <row r="28" spans="2:11">
      <c r="B28" s="127" t="s">
        <v>352</v>
      </c>
      <c r="C28" s="115" t="s">
        <v>353</v>
      </c>
      <c r="D28" s="116" t="s">
        <v>354</v>
      </c>
      <c r="E28" s="115" t="s">
        <v>260</v>
      </c>
      <c r="F28" s="115" t="s">
        <v>355</v>
      </c>
      <c r="G28" s="115"/>
      <c r="H28" s="115">
        <v>4</v>
      </c>
      <c r="I28" s="115"/>
      <c r="J28" s="114">
        <v>1983</v>
      </c>
      <c r="K28" s="128" t="s">
        <v>262</v>
      </c>
    </row>
    <row r="29" spans="2:11" ht="26.25">
      <c r="B29" s="127" t="s">
        <v>356</v>
      </c>
      <c r="C29" s="115" t="s">
        <v>357</v>
      </c>
      <c r="D29" s="116" t="s">
        <v>358</v>
      </c>
      <c r="E29" s="115" t="s">
        <v>260</v>
      </c>
      <c r="F29" s="115" t="s">
        <v>303</v>
      </c>
      <c r="G29" s="115"/>
      <c r="H29" s="115">
        <v>2</v>
      </c>
      <c r="I29" s="115"/>
      <c r="J29" s="114">
        <v>1980</v>
      </c>
      <c r="K29" s="128" t="s">
        <v>359</v>
      </c>
    </row>
    <row r="30" spans="2:11" ht="26.25">
      <c r="B30" s="127" t="s">
        <v>360</v>
      </c>
      <c r="C30" s="115" t="s">
        <v>361</v>
      </c>
      <c r="D30" s="116" t="s">
        <v>362</v>
      </c>
      <c r="E30" s="115" t="s">
        <v>260</v>
      </c>
      <c r="F30" s="115" t="s">
        <v>363</v>
      </c>
      <c r="G30" s="115"/>
      <c r="H30" s="115">
        <v>1</v>
      </c>
      <c r="I30" s="115"/>
      <c r="J30" s="114">
        <v>1967</v>
      </c>
      <c r="K30" s="128" t="s">
        <v>262</v>
      </c>
    </row>
    <row r="31" spans="2:11">
      <c r="B31" s="127" t="s">
        <v>364</v>
      </c>
      <c r="C31" s="115" t="s">
        <v>365</v>
      </c>
      <c r="D31" s="116" t="s">
        <v>366</v>
      </c>
      <c r="E31" s="115" t="s">
        <v>260</v>
      </c>
      <c r="F31" s="115" t="s">
        <v>367</v>
      </c>
      <c r="G31" s="115"/>
      <c r="H31" s="115">
        <v>1</v>
      </c>
      <c r="I31" s="115"/>
      <c r="J31" s="114">
        <v>1967</v>
      </c>
      <c r="K31" s="128" t="s">
        <v>262</v>
      </c>
    </row>
    <row r="32" spans="2:11">
      <c r="B32" s="127" t="s">
        <v>368</v>
      </c>
      <c r="C32" s="115" t="s">
        <v>369</v>
      </c>
      <c r="D32" s="115" t="s">
        <v>370</v>
      </c>
      <c r="E32" s="115" t="s">
        <v>260</v>
      </c>
      <c r="F32" s="115" t="s">
        <v>271</v>
      </c>
      <c r="G32" s="115"/>
      <c r="H32" s="115">
        <v>2</v>
      </c>
      <c r="I32" s="115"/>
      <c r="J32" s="114">
        <v>1982</v>
      </c>
      <c r="K32" s="128" t="s">
        <v>262</v>
      </c>
    </row>
    <row r="33" spans="2:11">
      <c r="B33" s="127" t="s">
        <v>371</v>
      </c>
      <c r="C33" s="115" t="s">
        <v>372</v>
      </c>
      <c r="D33" s="116" t="s">
        <v>373</v>
      </c>
      <c r="E33" s="115" t="s">
        <v>260</v>
      </c>
      <c r="F33" s="115" t="s">
        <v>266</v>
      </c>
      <c r="G33" s="115"/>
      <c r="H33" s="115">
        <v>1</v>
      </c>
      <c r="I33" s="115"/>
      <c r="J33" s="114">
        <v>1982</v>
      </c>
      <c r="K33" s="128" t="s">
        <v>262</v>
      </c>
    </row>
    <row r="34" spans="2:11">
      <c r="B34" s="127" t="s">
        <v>374</v>
      </c>
      <c r="C34" s="115" t="s">
        <v>375</v>
      </c>
      <c r="D34" s="116" t="s">
        <v>376</v>
      </c>
      <c r="E34" s="115" t="s">
        <v>260</v>
      </c>
      <c r="F34" s="115" t="s">
        <v>279</v>
      </c>
      <c r="G34" s="115"/>
      <c r="H34" s="115">
        <v>1</v>
      </c>
      <c r="I34" s="115"/>
      <c r="J34" s="114">
        <v>1970</v>
      </c>
      <c r="K34" s="128" t="s">
        <v>262</v>
      </c>
    </row>
    <row r="35" spans="2:11" ht="26.25">
      <c r="B35" s="127" t="s">
        <v>377</v>
      </c>
      <c r="C35" s="115" t="s">
        <v>378</v>
      </c>
      <c r="D35" s="116" t="s">
        <v>379</v>
      </c>
      <c r="E35" s="115" t="s">
        <v>260</v>
      </c>
      <c r="F35" s="115" t="s">
        <v>329</v>
      </c>
      <c r="G35" s="115">
        <v>1</v>
      </c>
      <c r="H35" s="115"/>
      <c r="I35" s="115"/>
      <c r="J35" s="114">
        <v>1985</v>
      </c>
      <c r="K35" s="128" t="s">
        <v>262</v>
      </c>
    </row>
    <row r="36" spans="2:11">
      <c r="B36" s="127" t="s">
        <v>380</v>
      </c>
      <c r="C36" s="115" t="s">
        <v>381</v>
      </c>
      <c r="D36" s="116" t="s">
        <v>382</v>
      </c>
      <c r="E36" s="115" t="s">
        <v>260</v>
      </c>
      <c r="F36" s="115" t="s">
        <v>383</v>
      </c>
      <c r="G36" s="115"/>
      <c r="H36" s="115">
        <v>3</v>
      </c>
      <c r="I36" s="115"/>
      <c r="J36" s="114">
        <v>1992</v>
      </c>
      <c r="K36" s="128" t="s">
        <v>262</v>
      </c>
    </row>
    <row r="37" spans="2:11">
      <c r="B37" s="127" t="s">
        <v>384</v>
      </c>
      <c r="C37" s="115" t="s">
        <v>385</v>
      </c>
      <c r="D37" s="116" t="s">
        <v>386</v>
      </c>
      <c r="E37" s="115" t="s">
        <v>260</v>
      </c>
      <c r="F37" s="115" t="s">
        <v>303</v>
      </c>
      <c r="G37" s="115">
        <v>1</v>
      </c>
      <c r="H37" s="115"/>
      <c r="I37" s="115"/>
      <c r="J37" s="114">
        <v>1982</v>
      </c>
      <c r="K37" s="128" t="s">
        <v>262</v>
      </c>
    </row>
    <row r="38" spans="2:11">
      <c r="B38" s="127" t="s">
        <v>387</v>
      </c>
      <c r="C38" s="115" t="s">
        <v>388</v>
      </c>
      <c r="D38" s="116" t="s">
        <v>389</v>
      </c>
      <c r="E38" s="115" t="s">
        <v>260</v>
      </c>
      <c r="F38" s="115" t="s">
        <v>279</v>
      </c>
      <c r="G38" s="115"/>
      <c r="H38" s="115">
        <v>1</v>
      </c>
      <c r="I38" s="115"/>
      <c r="J38" s="114">
        <v>1967</v>
      </c>
      <c r="K38" s="128" t="s">
        <v>262</v>
      </c>
    </row>
    <row r="39" spans="2:11" ht="26.25">
      <c r="B39" s="127" t="s">
        <v>390</v>
      </c>
      <c r="C39" s="115" t="s">
        <v>391</v>
      </c>
      <c r="D39" s="116" t="s">
        <v>392</v>
      </c>
      <c r="E39" s="115" t="s">
        <v>260</v>
      </c>
      <c r="F39" s="115" t="s">
        <v>393</v>
      </c>
      <c r="G39" s="115"/>
      <c r="H39" s="115">
        <v>2</v>
      </c>
      <c r="I39" s="115"/>
      <c r="J39" s="114">
        <v>1984</v>
      </c>
      <c r="K39" s="128" t="s">
        <v>262</v>
      </c>
    </row>
    <row r="40" spans="2:11" ht="26.25">
      <c r="B40" s="127" t="s">
        <v>394</v>
      </c>
      <c r="C40" s="115" t="s">
        <v>395</v>
      </c>
      <c r="D40" s="116" t="s">
        <v>396</v>
      </c>
      <c r="E40" s="115" t="s">
        <v>260</v>
      </c>
      <c r="F40" s="115" t="s">
        <v>397</v>
      </c>
      <c r="G40" s="115"/>
      <c r="H40" s="115">
        <v>2</v>
      </c>
      <c r="I40" s="115"/>
      <c r="J40" s="114">
        <v>1987</v>
      </c>
      <c r="K40" s="128" t="s">
        <v>262</v>
      </c>
    </row>
    <row r="41" spans="2:11">
      <c r="B41" s="127" t="s">
        <v>398</v>
      </c>
      <c r="C41" s="115" t="s">
        <v>399</v>
      </c>
      <c r="D41" s="116" t="s">
        <v>400</v>
      </c>
      <c r="E41" s="115" t="s">
        <v>260</v>
      </c>
      <c r="F41" s="115" t="s">
        <v>401</v>
      </c>
      <c r="G41" s="115"/>
      <c r="H41" s="115">
        <v>3</v>
      </c>
      <c r="I41" s="115"/>
      <c r="J41" s="114">
        <v>1987</v>
      </c>
      <c r="K41" s="128" t="s">
        <v>262</v>
      </c>
    </row>
    <row r="42" spans="2:11" ht="26.25">
      <c r="B42" s="127" t="s">
        <v>402</v>
      </c>
      <c r="C42" s="115" t="s">
        <v>403</v>
      </c>
      <c r="D42" s="116" t="s">
        <v>404</v>
      </c>
      <c r="E42" s="115" t="s">
        <v>260</v>
      </c>
      <c r="F42" s="115" t="s">
        <v>405</v>
      </c>
      <c r="G42" s="115"/>
      <c r="H42" s="115">
        <v>2</v>
      </c>
      <c r="I42" s="115"/>
      <c r="J42" s="114">
        <v>1984</v>
      </c>
      <c r="K42" s="128" t="s">
        <v>262</v>
      </c>
    </row>
    <row r="43" spans="2:11">
      <c r="B43" s="127" t="s">
        <v>406</v>
      </c>
      <c r="C43" s="115" t="s">
        <v>407</v>
      </c>
      <c r="D43" s="116" t="s">
        <v>408</v>
      </c>
      <c r="E43" s="115" t="s">
        <v>260</v>
      </c>
      <c r="F43" s="115" t="s">
        <v>409</v>
      </c>
      <c r="G43" s="115"/>
      <c r="H43" s="115">
        <v>2</v>
      </c>
      <c r="I43" s="115"/>
      <c r="J43" s="114">
        <v>1984</v>
      </c>
      <c r="K43" s="128" t="s">
        <v>262</v>
      </c>
    </row>
    <row r="44" spans="2:11">
      <c r="B44" s="127" t="s">
        <v>410</v>
      </c>
      <c r="C44" s="115" t="s">
        <v>411</v>
      </c>
      <c r="D44" s="116" t="s">
        <v>412</v>
      </c>
      <c r="E44" s="115" t="s">
        <v>260</v>
      </c>
      <c r="F44" s="115" t="s">
        <v>413</v>
      </c>
      <c r="G44" s="115"/>
      <c r="H44" s="115">
        <v>3</v>
      </c>
      <c r="I44" s="115"/>
      <c r="J44" s="114">
        <v>1984</v>
      </c>
      <c r="K44" s="128" t="s">
        <v>262</v>
      </c>
    </row>
    <row r="45" spans="2:11" ht="26.25">
      <c r="B45" s="127" t="s">
        <v>414</v>
      </c>
      <c r="C45" s="115" t="s">
        <v>415</v>
      </c>
      <c r="D45" s="116" t="s">
        <v>416</v>
      </c>
      <c r="E45" s="115" t="s">
        <v>260</v>
      </c>
      <c r="F45" s="115" t="s">
        <v>417</v>
      </c>
      <c r="G45" s="115"/>
      <c r="H45" s="115">
        <v>3</v>
      </c>
      <c r="I45" s="115"/>
      <c r="J45" s="114">
        <v>1991</v>
      </c>
      <c r="K45" s="128" t="s">
        <v>262</v>
      </c>
    </row>
    <row r="46" spans="2:11">
      <c r="B46" s="127" t="s">
        <v>418</v>
      </c>
      <c r="C46" s="115" t="s">
        <v>419</v>
      </c>
      <c r="D46" s="116" t="s">
        <v>420</v>
      </c>
      <c r="E46" s="115" t="s">
        <v>260</v>
      </c>
      <c r="F46" s="115" t="s">
        <v>421</v>
      </c>
      <c r="G46" s="115"/>
      <c r="H46" s="115">
        <v>3</v>
      </c>
      <c r="I46" s="115"/>
      <c r="J46" s="114">
        <v>1991</v>
      </c>
      <c r="K46" s="128" t="s">
        <v>262</v>
      </c>
    </row>
    <row r="47" spans="2:11">
      <c r="B47" s="127" t="s">
        <v>422</v>
      </c>
      <c r="C47" s="115" t="s">
        <v>423</v>
      </c>
      <c r="D47" s="116" t="s">
        <v>424</v>
      </c>
      <c r="E47" s="115" t="s">
        <v>260</v>
      </c>
      <c r="F47" s="115" t="s">
        <v>271</v>
      </c>
      <c r="G47" s="115"/>
      <c r="H47" s="115">
        <v>3</v>
      </c>
      <c r="I47" s="115"/>
      <c r="J47" s="114">
        <v>1987</v>
      </c>
      <c r="K47" s="128" t="s">
        <v>262</v>
      </c>
    </row>
    <row r="48" spans="2:11">
      <c r="B48" s="127" t="s">
        <v>425</v>
      </c>
      <c r="C48" s="115" t="s">
        <v>426</v>
      </c>
      <c r="D48" s="116" t="s">
        <v>427</v>
      </c>
      <c r="E48" s="115" t="s">
        <v>260</v>
      </c>
      <c r="F48" s="115" t="s">
        <v>428</v>
      </c>
      <c r="G48" s="115"/>
      <c r="H48" s="115">
        <v>3</v>
      </c>
      <c r="I48" s="115"/>
      <c r="J48" s="114">
        <v>1987</v>
      </c>
      <c r="K48" s="128" t="s">
        <v>262</v>
      </c>
    </row>
    <row r="49" spans="2:11">
      <c r="B49" s="127" t="s">
        <v>429</v>
      </c>
      <c r="C49" s="115" t="s">
        <v>430</v>
      </c>
      <c r="D49" s="116" t="s">
        <v>431</v>
      </c>
      <c r="E49" s="115" t="s">
        <v>260</v>
      </c>
      <c r="F49" s="115" t="s">
        <v>432</v>
      </c>
      <c r="G49" s="115"/>
      <c r="H49" s="115">
        <v>3</v>
      </c>
      <c r="I49" s="115"/>
      <c r="J49" s="114">
        <v>1991</v>
      </c>
      <c r="K49" s="128" t="s">
        <v>262</v>
      </c>
    </row>
    <row r="50" spans="2:11">
      <c r="B50" s="127" t="s">
        <v>433</v>
      </c>
      <c r="C50" s="115" t="s">
        <v>434</v>
      </c>
      <c r="D50" s="116" t="s">
        <v>435</v>
      </c>
      <c r="E50" s="115" t="s">
        <v>260</v>
      </c>
      <c r="F50" s="115" t="s">
        <v>436</v>
      </c>
      <c r="G50" s="115">
        <v>2</v>
      </c>
      <c r="H50" s="115"/>
      <c r="I50" s="115"/>
      <c r="J50" s="114">
        <v>1982</v>
      </c>
      <c r="K50" s="128" t="s">
        <v>262</v>
      </c>
    </row>
    <row r="51" spans="2:11">
      <c r="B51" s="127" t="s">
        <v>437</v>
      </c>
      <c r="C51" s="115" t="s">
        <v>438</v>
      </c>
      <c r="D51" s="116" t="s">
        <v>439</v>
      </c>
      <c r="E51" s="115" t="s">
        <v>260</v>
      </c>
      <c r="F51" s="115" t="s">
        <v>440</v>
      </c>
      <c r="G51" s="115"/>
      <c r="H51" s="115">
        <v>3</v>
      </c>
      <c r="I51" s="115"/>
      <c r="J51" s="114">
        <v>1967</v>
      </c>
      <c r="K51" s="128" t="s">
        <v>262</v>
      </c>
    </row>
    <row r="52" spans="2:11">
      <c r="B52" s="127" t="s">
        <v>441</v>
      </c>
      <c r="C52" s="115" t="s">
        <v>442</v>
      </c>
      <c r="D52" s="116" t="s">
        <v>443</v>
      </c>
      <c r="E52" s="115" t="s">
        <v>260</v>
      </c>
      <c r="F52" s="115" t="s">
        <v>266</v>
      </c>
      <c r="G52" s="115">
        <v>1</v>
      </c>
      <c r="H52" s="115"/>
      <c r="I52" s="115"/>
      <c r="J52" s="114">
        <v>1967</v>
      </c>
      <c r="K52" s="128" t="s">
        <v>262</v>
      </c>
    </row>
    <row r="53" spans="2:11" ht="26.25">
      <c r="B53" s="127" t="s">
        <v>444</v>
      </c>
      <c r="C53" s="115" t="s">
        <v>445</v>
      </c>
      <c r="D53" s="116" t="s">
        <v>446</v>
      </c>
      <c r="E53" s="115" t="s">
        <v>260</v>
      </c>
      <c r="F53" s="115" t="s">
        <v>447</v>
      </c>
      <c r="G53" s="115"/>
      <c r="H53" s="115"/>
      <c r="I53" s="115">
        <v>2</v>
      </c>
      <c r="J53" s="114">
        <v>1976</v>
      </c>
      <c r="K53" s="128" t="s">
        <v>448</v>
      </c>
    </row>
    <row r="54" spans="2:11" ht="26.25">
      <c r="B54" s="127" t="s">
        <v>449</v>
      </c>
      <c r="C54" s="115" t="s">
        <v>450</v>
      </c>
      <c r="D54" s="116" t="s">
        <v>451</v>
      </c>
      <c r="E54" s="115" t="s">
        <v>260</v>
      </c>
      <c r="F54" s="115" t="s">
        <v>452</v>
      </c>
      <c r="G54" s="115"/>
      <c r="H54" s="115">
        <v>1</v>
      </c>
      <c r="I54" s="115"/>
      <c r="J54" s="114">
        <v>1968</v>
      </c>
      <c r="K54" s="128" t="s">
        <v>262</v>
      </c>
    </row>
    <row r="55" spans="2:11" ht="26.25">
      <c r="B55" s="127" t="s">
        <v>453</v>
      </c>
      <c r="C55" s="115" t="s">
        <v>454</v>
      </c>
      <c r="D55" s="116" t="s">
        <v>455</v>
      </c>
      <c r="E55" s="115" t="s">
        <v>456</v>
      </c>
      <c r="F55" s="115"/>
      <c r="G55" s="115">
        <v>1</v>
      </c>
      <c r="H55" s="115">
        <v>1</v>
      </c>
      <c r="I55" s="115"/>
      <c r="J55" s="114">
        <v>1975</v>
      </c>
      <c r="K55" s="128" t="s">
        <v>457</v>
      </c>
    </row>
    <row r="56" spans="2:11">
      <c r="B56" s="127" t="s">
        <v>458</v>
      </c>
      <c r="C56" s="115" t="s">
        <v>459</v>
      </c>
      <c r="D56" s="116" t="s">
        <v>265</v>
      </c>
      <c r="E56" s="115" t="s">
        <v>260</v>
      </c>
      <c r="F56" s="115" t="s">
        <v>460</v>
      </c>
      <c r="G56" s="115">
        <v>1</v>
      </c>
      <c r="H56" s="115"/>
      <c r="I56" s="115"/>
      <c r="J56" s="114">
        <v>1967</v>
      </c>
      <c r="K56" s="128" t="s">
        <v>262</v>
      </c>
    </row>
    <row r="57" spans="2:11" ht="27" thickBot="1">
      <c r="B57" s="131" t="s">
        <v>461</v>
      </c>
      <c r="C57" s="132" t="s">
        <v>462</v>
      </c>
      <c r="D57" s="133" t="s">
        <v>463</v>
      </c>
      <c r="E57" s="132" t="s">
        <v>260</v>
      </c>
      <c r="F57" s="132" t="s">
        <v>464</v>
      </c>
      <c r="G57" s="132">
        <v>1</v>
      </c>
      <c r="H57" s="132"/>
      <c r="I57" s="132"/>
      <c r="J57" s="129">
        <v>2008</v>
      </c>
      <c r="K57" s="130" t="s">
        <v>262</v>
      </c>
    </row>
    <row r="58" spans="2:11" ht="15.75">
      <c r="B58" s="345" t="s">
        <v>465</v>
      </c>
      <c r="C58" s="346"/>
      <c r="D58" s="346"/>
      <c r="E58" s="346"/>
      <c r="F58" s="346"/>
      <c r="G58" s="134">
        <v>17</v>
      </c>
      <c r="H58" s="134">
        <v>71</v>
      </c>
      <c r="I58" s="135">
        <v>17</v>
      </c>
      <c r="J58" s="119"/>
      <c r="K58" s="118"/>
    </row>
    <row r="59" spans="2:11" ht="15.75" thickBot="1">
      <c r="B59" s="347" t="s">
        <v>466</v>
      </c>
      <c r="C59" s="348"/>
      <c r="D59" s="348"/>
      <c r="E59" s="348"/>
      <c r="F59" s="348"/>
      <c r="G59" s="339">
        <v>105</v>
      </c>
      <c r="H59" s="339"/>
      <c r="I59" s="340"/>
      <c r="J59" s="113"/>
      <c r="K59" s="113"/>
    </row>
    <row r="61" spans="2:11">
      <c r="B61" s="235" t="s">
        <v>563</v>
      </c>
      <c r="C61" s="235"/>
      <c r="D61" s="235"/>
      <c r="E61" s="235"/>
      <c r="F61" s="235"/>
      <c r="G61" s="235"/>
    </row>
  </sheetData>
  <mergeCells count="13">
    <mergeCell ref="G3:I3"/>
    <mergeCell ref="F3:F4"/>
    <mergeCell ref="K3:K5"/>
    <mergeCell ref="B2:K2"/>
    <mergeCell ref="B61:G61"/>
    <mergeCell ref="G59:I59"/>
    <mergeCell ref="B3:B5"/>
    <mergeCell ref="C3:C5"/>
    <mergeCell ref="D3:D5"/>
    <mergeCell ref="E3:E5"/>
    <mergeCell ref="B58:F58"/>
    <mergeCell ref="B59:F59"/>
    <mergeCell ref="J3:J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3"/>
  <sheetViews>
    <sheetView workbookViewId="0">
      <selection activeCell="C7" sqref="C7"/>
    </sheetView>
  </sheetViews>
  <sheetFormatPr defaultRowHeight="15"/>
  <cols>
    <col min="3" max="3" width="18" customWidth="1"/>
  </cols>
  <sheetData>
    <row r="1" spans="2:8" ht="15.75" thickBot="1"/>
    <row r="2" spans="2:8">
      <c r="B2" s="355" t="s">
        <v>521</v>
      </c>
      <c r="C2" s="356"/>
      <c r="D2" s="356"/>
      <c r="E2" s="356"/>
      <c r="F2" s="356"/>
      <c r="G2" s="356"/>
      <c r="H2" s="357"/>
    </row>
    <row r="3" spans="2:8">
      <c r="B3" s="358"/>
      <c r="C3" s="359"/>
      <c r="D3" s="359"/>
      <c r="E3" s="359"/>
      <c r="F3" s="359"/>
      <c r="G3" s="359"/>
      <c r="H3" s="360"/>
    </row>
    <row r="4" spans="2:8">
      <c r="B4" s="361" t="s">
        <v>468</v>
      </c>
      <c r="C4" s="362" t="s">
        <v>247</v>
      </c>
      <c r="D4" s="362" t="s">
        <v>469</v>
      </c>
      <c r="E4" s="362" t="s">
        <v>470</v>
      </c>
      <c r="F4" s="362"/>
      <c r="G4" s="362" t="s">
        <v>179</v>
      </c>
      <c r="H4" s="363" t="s">
        <v>471</v>
      </c>
    </row>
    <row r="5" spans="2:8" ht="25.5">
      <c r="B5" s="361"/>
      <c r="C5" s="362"/>
      <c r="D5" s="362"/>
      <c r="E5" s="147" t="s">
        <v>472</v>
      </c>
      <c r="F5" s="147" t="s">
        <v>473</v>
      </c>
      <c r="G5" s="362"/>
      <c r="H5" s="364"/>
    </row>
    <row r="6" spans="2:8">
      <c r="B6" s="139" t="s">
        <v>257</v>
      </c>
      <c r="C6" s="136" t="s">
        <v>474</v>
      </c>
      <c r="D6" s="105" t="s">
        <v>475</v>
      </c>
      <c r="E6" s="105">
        <v>1</v>
      </c>
      <c r="F6" s="105"/>
      <c r="G6" s="106">
        <v>1982</v>
      </c>
      <c r="H6" s="140">
        <v>2002</v>
      </c>
    </row>
    <row r="7" spans="2:8">
      <c r="B7" s="139" t="s">
        <v>263</v>
      </c>
      <c r="C7" s="136" t="s">
        <v>476</v>
      </c>
      <c r="D7" s="105" t="s">
        <v>475</v>
      </c>
      <c r="E7" s="105">
        <v>1</v>
      </c>
      <c r="F7" s="105"/>
      <c r="G7" s="106">
        <v>1987</v>
      </c>
      <c r="H7" s="140"/>
    </row>
    <row r="8" spans="2:8">
      <c r="B8" s="139" t="s">
        <v>268</v>
      </c>
      <c r="C8" s="136" t="s">
        <v>477</v>
      </c>
      <c r="D8" s="105" t="s">
        <v>475</v>
      </c>
      <c r="E8" s="105">
        <v>1</v>
      </c>
      <c r="F8" s="105"/>
      <c r="G8" s="106">
        <v>1987</v>
      </c>
      <c r="H8" s="140"/>
    </row>
    <row r="9" spans="2:8">
      <c r="B9" s="139" t="s">
        <v>272</v>
      </c>
      <c r="C9" s="136" t="s">
        <v>478</v>
      </c>
      <c r="D9" s="105" t="s">
        <v>475</v>
      </c>
      <c r="E9" s="105">
        <v>1</v>
      </c>
      <c r="F9" s="105"/>
      <c r="G9" s="106">
        <v>1987</v>
      </c>
      <c r="H9" s="140"/>
    </row>
    <row r="10" spans="2:8">
      <c r="B10" s="139" t="s">
        <v>276</v>
      </c>
      <c r="C10" s="136" t="s">
        <v>479</v>
      </c>
      <c r="D10" s="105" t="s">
        <v>480</v>
      </c>
      <c r="E10" s="105">
        <v>1</v>
      </c>
      <c r="F10" s="105"/>
      <c r="G10" s="106">
        <v>1967</v>
      </c>
      <c r="H10" s="140"/>
    </row>
    <row r="11" spans="2:8">
      <c r="B11" s="139" t="s">
        <v>281</v>
      </c>
      <c r="C11" s="136" t="s">
        <v>481</v>
      </c>
      <c r="D11" s="105" t="s">
        <v>475</v>
      </c>
      <c r="E11" s="105">
        <v>1</v>
      </c>
      <c r="F11" s="105"/>
      <c r="G11" s="106">
        <v>1986</v>
      </c>
      <c r="H11" s="140"/>
    </row>
    <row r="12" spans="2:8">
      <c r="B12" s="139" t="s">
        <v>285</v>
      </c>
      <c r="C12" s="136" t="s">
        <v>482</v>
      </c>
      <c r="D12" s="105" t="s">
        <v>480</v>
      </c>
      <c r="E12" s="105">
        <v>1</v>
      </c>
      <c r="F12" s="105"/>
      <c r="G12" s="106">
        <v>1967</v>
      </c>
      <c r="H12" s="140"/>
    </row>
    <row r="13" spans="2:8">
      <c r="B13" s="139" t="s">
        <v>289</v>
      </c>
      <c r="C13" s="136" t="s">
        <v>483</v>
      </c>
      <c r="D13" s="105" t="s">
        <v>480</v>
      </c>
      <c r="E13" s="105">
        <v>1</v>
      </c>
      <c r="F13" s="105"/>
      <c r="G13" s="106">
        <v>1967</v>
      </c>
      <c r="H13" s="140"/>
    </row>
    <row r="14" spans="2:8">
      <c r="B14" s="139" t="s">
        <v>293</v>
      </c>
      <c r="C14" s="136" t="s">
        <v>484</v>
      </c>
      <c r="D14" s="105" t="s">
        <v>475</v>
      </c>
      <c r="E14" s="105">
        <v>1</v>
      </c>
      <c r="F14" s="105"/>
      <c r="G14" s="106">
        <v>1970</v>
      </c>
      <c r="H14" s="140">
        <v>2004</v>
      </c>
    </row>
    <row r="15" spans="2:8">
      <c r="B15" s="139" t="s">
        <v>296</v>
      </c>
      <c r="C15" s="136" t="s">
        <v>485</v>
      </c>
      <c r="D15" s="105" t="s">
        <v>480</v>
      </c>
      <c r="E15" s="105">
        <v>1</v>
      </c>
      <c r="F15" s="105"/>
      <c r="G15" s="106">
        <v>1970</v>
      </c>
      <c r="H15" s="140"/>
    </row>
    <row r="16" spans="2:8">
      <c r="B16" s="139" t="s">
        <v>300</v>
      </c>
      <c r="C16" s="136" t="s">
        <v>486</v>
      </c>
      <c r="D16" s="105" t="s">
        <v>475</v>
      </c>
      <c r="E16" s="105"/>
      <c r="F16" s="105">
        <v>1</v>
      </c>
      <c r="G16" s="106">
        <v>1970</v>
      </c>
      <c r="H16" s="140">
        <v>2002</v>
      </c>
    </row>
    <row r="17" spans="2:8">
      <c r="B17" s="139" t="s">
        <v>305</v>
      </c>
      <c r="C17" s="136" t="s">
        <v>487</v>
      </c>
      <c r="D17" s="105" t="s">
        <v>475</v>
      </c>
      <c r="E17" s="105"/>
      <c r="F17" s="105">
        <v>1</v>
      </c>
      <c r="G17" s="106">
        <v>1984</v>
      </c>
      <c r="H17" s="140"/>
    </row>
    <row r="18" spans="2:8">
      <c r="B18" s="139" t="s">
        <v>309</v>
      </c>
      <c r="C18" s="136" t="s">
        <v>488</v>
      </c>
      <c r="D18" s="105" t="s">
        <v>475</v>
      </c>
      <c r="E18" s="105"/>
      <c r="F18" s="105">
        <v>1</v>
      </c>
      <c r="G18" s="106">
        <v>1984</v>
      </c>
      <c r="H18" s="140"/>
    </row>
    <row r="19" spans="2:8">
      <c r="B19" s="139" t="s">
        <v>313</v>
      </c>
      <c r="C19" s="136" t="s">
        <v>489</v>
      </c>
      <c r="D19" s="105" t="s">
        <v>475</v>
      </c>
      <c r="E19" s="105"/>
      <c r="F19" s="105">
        <v>1</v>
      </c>
      <c r="G19" s="106">
        <v>1984</v>
      </c>
      <c r="H19" s="140"/>
    </row>
    <row r="20" spans="2:8">
      <c r="B20" s="139" t="s">
        <v>318</v>
      </c>
      <c r="C20" s="136" t="s">
        <v>490</v>
      </c>
      <c r="D20" s="105" t="s">
        <v>475</v>
      </c>
      <c r="E20" s="105"/>
      <c r="F20" s="105">
        <v>1</v>
      </c>
      <c r="G20" s="106">
        <v>1984</v>
      </c>
      <c r="H20" s="140"/>
    </row>
    <row r="21" spans="2:8" ht="26.25">
      <c r="B21" s="139" t="s">
        <v>322</v>
      </c>
      <c r="C21" s="136" t="s">
        <v>491</v>
      </c>
      <c r="D21" s="105" t="s">
        <v>475</v>
      </c>
      <c r="E21" s="105"/>
      <c r="F21" s="105">
        <v>1</v>
      </c>
      <c r="G21" s="106">
        <v>1984</v>
      </c>
      <c r="H21" s="140"/>
    </row>
    <row r="22" spans="2:8">
      <c r="B22" s="139" t="s">
        <v>326</v>
      </c>
      <c r="C22" s="136" t="s">
        <v>492</v>
      </c>
      <c r="D22" s="105" t="s">
        <v>475</v>
      </c>
      <c r="E22" s="105">
        <v>1</v>
      </c>
      <c r="F22" s="105"/>
      <c r="G22" s="106">
        <v>1982</v>
      </c>
      <c r="H22" s="140"/>
    </row>
    <row r="23" spans="2:8">
      <c r="B23" s="139" t="s">
        <v>331</v>
      </c>
      <c r="C23" s="136" t="s">
        <v>493</v>
      </c>
      <c r="D23" s="105" t="s">
        <v>480</v>
      </c>
      <c r="E23" s="105">
        <v>1</v>
      </c>
      <c r="F23" s="105"/>
      <c r="G23" s="106">
        <v>1967</v>
      </c>
      <c r="H23" s="140"/>
    </row>
    <row r="24" spans="2:8">
      <c r="B24" s="139" t="s">
        <v>336</v>
      </c>
      <c r="C24" s="136" t="s">
        <v>494</v>
      </c>
      <c r="D24" s="105" t="s">
        <v>475</v>
      </c>
      <c r="E24" s="105"/>
      <c r="F24" s="105">
        <v>1</v>
      </c>
      <c r="G24" s="106">
        <v>1975</v>
      </c>
      <c r="H24" s="140"/>
    </row>
    <row r="25" spans="2:8">
      <c r="B25" s="139" t="s">
        <v>339</v>
      </c>
      <c r="C25" s="136" t="s">
        <v>495</v>
      </c>
      <c r="D25" s="105" t="s">
        <v>480</v>
      </c>
      <c r="E25" s="105">
        <v>1</v>
      </c>
      <c r="F25" s="105"/>
      <c r="G25" s="106">
        <v>1967</v>
      </c>
      <c r="H25" s="140"/>
    </row>
    <row r="26" spans="2:8">
      <c r="B26" s="139" t="s">
        <v>344</v>
      </c>
      <c r="C26" s="136" t="s">
        <v>496</v>
      </c>
      <c r="D26" s="105" t="s">
        <v>475</v>
      </c>
      <c r="E26" s="105">
        <v>1</v>
      </c>
      <c r="F26" s="105"/>
      <c r="G26" s="106">
        <v>1968</v>
      </c>
      <c r="H26" s="140">
        <v>2001</v>
      </c>
    </row>
    <row r="27" spans="2:8">
      <c r="B27" s="139" t="s">
        <v>348</v>
      </c>
      <c r="C27" s="136" t="s">
        <v>497</v>
      </c>
      <c r="D27" s="105" t="s">
        <v>475</v>
      </c>
      <c r="E27" s="105">
        <v>1</v>
      </c>
      <c r="F27" s="105"/>
      <c r="G27" s="106">
        <v>1968</v>
      </c>
      <c r="H27" s="140">
        <v>1990</v>
      </c>
    </row>
    <row r="28" spans="2:8">
      <c r="B28" s="139" t="s">
        <v>352</v>
      </c>
      <c r="C28" s="136" t="s">
        <v>498</v>
      </c>
      <c r="D28" s="105" t="s">
        <v>480</v>
      </c>
      <c r="E28" s="105">
        <v>1</v>
      </c>
      <c r="F28" s="105"/>
      <c r="G28" s="106">
        <v>1968</v>
      </c>
      <c r="H28" s="140"/>
    </row>
    <row r="29" spans="2:8">
      <c r="B29" s="139" t="s">
        <v>356</v>
      </c>
      <c r="C29" s="136" t="s">
        <v>499</v>
      </c>
      <c r="D29" s="105" t="s">
        <v>480</v>
      </c>
      <c r="E29" s="105">
        <v>1</v>
      </c>
      <c r="F29" s="105"/>
      <c r="G29" s="106">
        <v>1968</v>
      </c>
      <c r="H29" s="140"/>
    </row>
    <row r="30" spans="2:8">
      <c r="B30" s="139" t="s">
        <v>360</v>
      </c>
      <c r="C30" s="136" t="s">
        <v>500</v>
      </c>
      <c r="D30" s="105" t="s">
        <v>480</v>
      </c>
      <c r="E30" s="105">
        <v>1</v>
      </c>
      <c r="F30" s="105"/>
      <c r="G30" s="106">
        <v>1968</v>
      </c>
      <c r="H30" s="140"/>
    </row>
    <row r="31" spans="2:8">
      <c r="B31" s="139" t="s">
        <v>364</v>
      </c>
      <c r="C31" s="136" t="s">
        <v>501</v>
      </c>
      <c r="D31" s="105" t="s">
        <v>480</v>
      </c>
      <c r="E31" s="105">
        <v>1</v>
      </c>
      <c r="F31" s="105"/>
      <c r="G31" s="106">
        <v>1968</v>
      </c>
      <c r="H31" s="140"/>
    </row>
    <row r="32" spans="2:8">
      <c r="B32" s="139" t="s">
        <v>368</v>
      </c>
      <c r="C32" s="136" t="s">
        <v>502</v>
      </c>
      <c r="D32" s="105" t="s">
        <v>475</v>
      </c>
      <c r="E32" s="105">
        <v>1</v>
      </c>
      <c r="F32" s="105"/>
      <c r="G32" s="106">
        <v>1987</v>
      </c>
      <c r="H32" s="140"/>
    </row>
    <row r="33" spans="2:8">
      <c r="B33" s="139" t="s">
        <v>371</v>
      </c>
      <c r="C33" s="136" t="s">
        <v>503</v>
      </c>
      <c r="D33" s="105" t="s">
        <v>475</v>
      </c>
      <c r="E33" s="105">
        <v>1</v>
      </c>
      <c r="F33" s="105"/>
      <c r="G33" s="106">
        <v>1991</v>
      </c>
      <c r="H33" s="140"/>
    </row>
    <row r="34" spans="2:8">
      <c r="B34" s="139" t="s">
        <v>374</v>
      </c>
      <c r="C34" s="136" t="s">
        <v>504</v>
      </c>
      <c r="D34" s="105" t="s">
        <v>475</v>
      </c>
      <c r="E34" s="105">
        <v>1</v>
      </c>
      <c r="F34" s="105"/>
      <c r="G34" s="106">
        <v>1987</v>
      </c>
      <c r="H34" s="140"/>
    </row>
    <row r="35" spans="2:8">
      <c r="B35" s="139" t="s">
        <v>377</v>
      </c>
      <c r="C35" s="136" t="s">
        <v>505</v>
      </c>
      <c r="D35" s="105" t="s">
        <v>475</v>
      </c>
      <c r="E35" s="105">
        <v>1</v>
      </c>
      <c r="F35" s="105"/>
      <c r="G35" s="106">
        <v>1987</v>
      </c>
      <c r="H35" s="140"/>
    </row>
    <row r="36" spans="2:8">
      <c r="B36" s="139" t="s">
        <v>380</v>
      </c>
      <c r="C36" s="136" t="s">
        <v>506</v>
      </c>
      <c r="D36" s="105" t="s">
        <v>475</v>
      </c>
      <c r="E36" s="105">
        <v>1</v>
      </c>
      <c r="F36" s="105"/>
      <c r="G36" s="106">
        <v>1992</v>
      </c>
      <c r="H36" s="140"/>
    </row>
    <row r="37" spans="2:8" ht="26.25">
      <c r="B37" s="139" t="s">
        <v>384</v>
      </c>
      <c r="C37" s="136" t="s">
        <v>507</v>
      </c>
      <c r="D37" s="105" t="s">
        <v>475</v>
      </c>
      <c r="E37" s="105">
        <v>1</v>
      </c>
      <c r="F37" s="105"/>
      <c r="G37" s="106">
        <v>1992</v>
      </c>
      <c r="H37" s="140"/>
    </row>
    <row r="38" spans="2:8">
      <c r="B38" s="139" t="s">
        <v>387</v>
      </c>
      <c r="C38" s="136" t="s">
        <v>508</v>
      </c>
      <c r="D38" s="105" t="s">
        <v>475</v>
      </c>
      <c r="E38" s="105"/>
      <c r="F38" s="105">
        <v>1</v>
      </c>
      <c r="G38" s="106">
        <v>1983</v>
      </c>
      <c r="H38" s="140"/>
    </row>
    <row r="39" spans="2:8">
      <c r="B39" s="139" t="s">
        <v>390</v>
      </c>
      <c r="C39" s="136" t="s">
        <v>509</v>
      </c>
      <c r="D39" s="105" t="s">
        <v>475</v>
      </c>
      <c r="E39" s="105"/>
      <c r="F39" s="105">
        <v>1</v>
      </c>
      <c r="G39" s="106">
        <v>1986</v>
      </c>
      <c r="H39" s="140"/>
    </row>
    <row r="40" spans="2:8" ht="26.25">
      <c r="B40" s="139" t="s">
        <v>394</v>
      </c>
      <c r="C40" s="137" t="s">
        <v>510</v>
      </c>
      <c r="D40" s="138" t="s">
        <v>475</v>
      </c>
      <c r="E40" s="105">
        <v>1</v>
      </c>
      <c r="F40" s="105"/>
      <c r="G40" s="106">
        <v>1985</v>
      </c>
      <c r="H40" s="140">
        <v>2005</v>
      </c>
    </row>
    <row r="41" spans="2:8" ht="26.25">
      <c r="B41" s="139" t="s">
        <v>398</v>
      </c>
      <c r="C41" s="136" t="s">
        <v>511</v>
      </c>
      <c r="D41" s="105" t="s">
        <v>475</v>
      </c>
      <c r="E41" s="105">
        <v>1</v>
      </c>
      <c r="F41" s="105"/>
      <c r="G41" s="106">
        <v>1998</v>
      </c>
      <c r="H41" s="140"/>
    </row>
    <row r="42" spans="2:8">
      <c r="B42" s="139" t="s">
        <v>402</v>
      </c>
      <c r="C42" s="136" t="s">
        <v>512</v>
      </c>
      <c r="D42" s="105" t="s">
        <v>475</v>
      </c>
      <c r="E42" s="105">
        <v>1</v>
      </c>
      <c r="F42" s="105"/>
      <c r="G42" s="106">
        <v>1998</v>
      </c>
      <c r="H42" s="140"/>
    </row>
    <row r="43" spans="2:8" ht="26.25">
      <c r="B43" s="139" t="s">
        <v>406</v>
      </c>
      <c r="C43" s="136" t="s">
        <v>513</v>
      </c>
      <c r="D43" s="105" t="s">
        <v>475</v>
      </c>
      <c r="E43" s="105">
        <v>1</v>
      </c>
      <c r="F43" s="105"/>
      <c r="G43" s="106">
        <v>1987</v>
      </c>
      <c r="H43" s="140"/>
    </row>
    <row r="44" spans="2:8">
      <c r="B44" s="139" t="s">
        <v>410</v>
      </c>
      <c r="C44" s="136" t="s">
        <v>514</v>
      </c>
      <c r="D44" s="105" t="s">
        <v>475</v>
      </c>
      <c r="E44" s="105">
        <v>1</v>
      </c>
      <c r="F44" s="105"/>
      <c r="G44" s="106">
        <v>1991</v>
      </c>
      <c r="H44" s="140"/>
    </row>
    <row r="45" spans="2:8">
      <c r="B45" s="139" t="s">
        <v>414</v>
      </c>
      <c r="C45" s="136" t="s">
        <v>515</v>
      </c>
      <c r="D45" s="105" t="s">
        <v>475</v>
      </c>
      <c r="E45" s="105">
        <v>1</v>
      </c>
      <c r="F45" s="105"/>
      <c r="G45" s="106">
        <v>1987</v>
      </c>
      <c r="H45" s="140"/>
    </row>
    <row r="46" spans="2:8">
      <c r="B46" s="139" t="s">
        <v>418</v>
      </c>
      <c r="C46" s="136" t="s">
        <v>516</v>
      </c>
      <c r="D46" s="105" t="s">
        <v>475</v>
      </c>
      <c r="E46" s="105">
        <v>1</v>
      </c>
      <c r="F46" s="105"/>
      <c r="G46" s="106">
        <v>1983</v>
      </c>
      <c r="H46" s="140">
        <v>2004</v>
      </c>
    </row>
    <row r="47" spans="2:8" ht="26.25">
      <c r="B47" s="139" t="s">
        <v>422</v>
      </c>
      <c r="C47" s="136" t="s">
        <v>517</v>
      </c>
      <c r="D47" s="105" t="s">
        <v>475</v>
      </c>
      <c r="E47" s="105"/>
      <c r="F47" s="105">
        <v>1</v>
      </c>
      <c r="G47" s="106">
        <v>1984</v>
      </c>
      <c r="H47" s="140"/>
    </row>
    <row r="48" spans="2:8" ht="26.25">
      <c r="B48" s="139" t="s">
        <v>425</v>
      </c>
      <c r="C48" s="136" t="s">
        <v>518</v>
      </c>
      <c r="D48" s="105" t="s">
        <v>475</v>
      </c>
      <c r="E48" s="105">
        <v>1</v>
      </c>
      <c r="F48" s="105"/>
      <c r="G48" s="106">
        <v>2008</v>
      </c>
      <c r="H48" s="140"/>
    </row>
    <row r="49" spans="2:8">
      <c r="B49" s="139" t="s">
        <v>429</v>
      </c>
      <c r="C49" s="136" t="s">
        <v>519</v>
      </c>
      <c r="D49" s="105" t="s">
        <v>480</v>
      </c>
      <c r="E49" s="105">
        <v>1</v>
      </c>
      <c r="F49" s="105"/>
      <c r="G49" s="106">
        <v>1970</v>
      </c>
      <c r="H49" s="140"/>
    </row>
    <row r="50" spans="2:8" ht="27" thickBot="1">
      <c r="B50" s="141" t="s">
        <v>433</v>
      </c>
      <c r="C50" s="142" t="s">
        <v>520</v>
      </c>
      <c r="D50" s="143" t="s">
        <v>475</v>
      </c>
      <c r="E50" s="143"/>
      <c r="F50" s="143">
        <v>1</v>
      </c>
      <c r="G50" s="144">
        <v>2008</v>
      </c>
      <c r="H50" s="145"/>
    </row>
    <row r="51" spans="2:8" ht="15.75" thickBot="1">
      <c r="B51" s="351" t="s">
        <v>465</v>
      </c>
      <c r="C51" s="352"/>
      <c r="D51" s="352"/>
      <c r="E51" s="146">
        <f>SUM(E6:E50)</f>
        <v>34</v>
      </c>
      <c r="F51" s="146">
        <f>SUM(F6:F50)</f>
        <v>11</v>
      </c>
      <c r="G51" s="353"/>
      <c r="H51" s="354"/>
    </row>
    <row r="53" spans="2:8">
      <c r="B53" s="235" t="s">
        <v>563</v>
      </c>
      <c r="C53" s="235"/>
      <c r="D53" s="235"/>
      <c r="E53" s="235"/>
      <c r="F53" s="235"/>
      <c r="G53" s="235"/>
    </row>
  </sheetData>
  <mergeCells count="10">
    <mergeCell ref="B53:G53"/>
    <mergeCell ref="B51:D51"/>
    <mergeCell ref="G51:H51"/>
    <mergeCell ref="B2:H3"/>
    <mergeCell ref="B4:B5"/>
    <mergeCell ref="C4:C5"/>
    <mergeCell ref="D4:D5"/>
    <mergeCell ref="E4:F4"/>
    <mergeCell ref="G4:G5"/>
    <mergeCell ref="H4:H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11" sqref="B11:G11"/>
    </sheetView>
  </sheetViews>
  <sheetFormatPr defaultRowHeight="15"/>
  <cols>
    <col min="3" max="3" width="26.5703125" customWidth="1"/>
    <col min="4" max="4" width="11.42578125" customWidth="1"/>
  </cols>
  <sheetData>
    <row r="1" spans="2:7" ht="15.75" thickBot="1"/>
    <row r="2" spans="2:7">
      <c r="B2" s="365" t="s">
        <v>531</v>
      </c>
      <c r="C2" s="366"/>
      <c r="D2" s="366"/>
      <c r="E2" s="367"/>
    </row>
    <row r="3" spans="2:7">
      <c r="B3" s="368"/>
      <c r="C3" s="369"/>
      <c r="D3" s="369"/>
      <c r="E3" s="370"/>
    </row>
    <row r="4" spans="2:7">
      <c r="B4" s="361" t="s">
        <v>522</v>
      </c>
      <c r="C4" s="362" t="s">
        <v>247</v>
      </c>
      <c r="D4" s="362" t="s">
        <v>179</v>
      </c>
      <c r="E4" s="363" t="s">
        <v>471</v>
      </c>
    </row>
    <row r="5" spans="2:7">
      <c r="B5" s="361"/>
      <c r="C5" s="362"/>
      <c r="D5" s="362"/>
      <c r="E5" s="364"/>
    </row>
    <row r="6" spans="2:7">
      <c r="B6" s="139" t="s">
        <v>523</v>
      </c>
      <c r="C6" s="136" t="s">
        <v>524</v>
      </c>
      <c r="D6" s="105">
        <v>1985</v>
      </c>
      <c r="E6" s="140"/>
    </row>
    <row r="7" spans="2:7">
      <c r="B7" s="139" t="s">
        <v>525</v>
      </c>
      <c r="C7" s="136" t="s">
        <v>526</v>
      </c>
      <c r="D7" s="105">
        <v>1967</v>
      </c>
      <c r="E7" s="140"/>
    </row>
    <row r="8" spans="2:7">
      <c r="B8" s="139" t="s">
        <v>527</v>
      </c>
      <c r="C8" s="106" t="s">
        <v>528</v>
      </c>
      <c r="D8" s="105">
        <v>1967</v>
      </c>
      <c r="E8" s="140"/>
    </row>
    <row r="9" spans="2:7" ht="15.75" thickBot="1">
      <c r="B9" s="148" t="s">
        <v>529</v>
      </c>
      <c r="C9" s="149" t="s">
        <v>530</v>
      </c>
      <c r="D9" s="150">
        <v>1967</v>
      </c>
      <c r="E9" s="151"/>
    </row>
    <row r="11" spans="2:7">
      <c r="B11" s="235" t="s">
        <v>563</v>
      </c>
      <c r="C11" s="235"/>
      <c r="D11" s="235"/>
      <c r="E11" s="235"/>
      <c r="F11" s="235"/>
      <c r="G11" s="235"/>
    </row>
  </sheetData>
  <mergeCells count="6">
    <mergeCell ref="B11:G11"/>
    <mergeCell ref="B2:E3"/>
    <mergeCell ref="B4:B5"/>
    <mergeCell ref="C4:C5"/>
    <mergeCell ref="D4:D5"/>
    <mergeCell ref="E4:E5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5" sqref="G5"/>
    </sheetView>
  </sheetViews>
  <sheetFormatPr defaultRowHeight="15"/>
  <cols>
    <col min="2" max="2" width="25.28515625" customWidth="1"/>
    <col min="3" max="4" width="14.7109375" customWidth="1"/>
    <col min="5" max="5" width="13.7109375" customWidth="1"/>
    <col min="7" max="7" width="15.28515625" bestFit="1" customWidth="1"/>
  </cols>
  <sheetData>
    <row r="1" spans="1:7" s="153" customFormat="1">
      <c r="A1" s="371" t="s">
        <v>532</v>
      </c>
      <c r="B1" s="371"/>
      <c r="C1" s="371"/>
      <c r="D1" s="371"/>
      <c r="E1" s="371"/>
      <c r="F1" s="371"/>
      <c r="G1" s="371"/>
    </row>
    <row r="2" spans="1:7" s="153" customFormat="1">
      <c r="A2" s="211"/>
      <c r="B2" s="211" t="s">
        <v>7</v>
      </c>
      <c r="C2" s="211" t="s">
        <v>533</v>
      </c>
      <c r="D2" s="211" t="s">
        <v>560</v>
      </c>
      <c r="E2" s="211" t="s">
        <v>534</v>
      </c>
      <c r="F2" s="211" t="s">
        <v>535</v>
      </c>
      <c r="G2" s="211" t="s">
        <v>21</v>
      </c>
    </row>
    <row r="3" spans="1:7">
      <c r="A3" s="154" t="s">
        <v>536</v>
      </c>
      <c r="B3" s="155" t="s">
        <v>564</v>
      </c>
      <c r="C3" s="156" t="s">
        <v>211</v>
      </c>
      <c r="D3" s="156" t="s">
        <v>561</v>
      </c>
      <c r="E3" s="155">
        <v>2880</v>
      </c>
      <c r="F3" s="157">
        <v>1997</v>
      </c>
      <c r="G3" s="158">
        <f>E3*2000</f>
        <v>5760000</v>
      </c>
    </row>
    <row r="4" spans="1:7">
      <c r="A4" s="159"/>
      <c r="B4" s="159"/>
      <c r="C4" s="159"/>
      <c r="D4" s="159"/>
      <c r="E4" s="156">
        <f>SUM(E3:E3)</f>
        <v>2880</v>
      </c>
      <c r="F4" s="159"/>
      <c r="G4" s="160">
        <f>SUM(G3:G3)</f>
        <v>5760000</v>
      </c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C18" sqref="C18"/>
    </sheetView>
  </sheetViews>
  <sheetFormatPr defaultRowHeight="15"/>
  <cols>
    <col min="2" max="2" width="16.140625" customWidth="1"/>
    <col min="3" max="3" width="13.85546875" customWidth="1"/>
  </cols>
  <sheetData>
    <row r="2" spans="2:3" ht="15.75" thickBot="1"/>
    <row r="3" spans="2:3" ht="15.75">
      <c r="B3" s="372" t="s">
        <v>559</v>
      </c>
      <c r="C3" s="373"/>
    </row>
    <row r="4" spans="2:3" ht="15.75" thickBot="1">
      <c r="B4" s="193" t="s">
        <v>558</v>
      </c>
      <c r="C4" s="194" t="s">
        <v>10</v>
      </c>
    </row>
    <row r="5" spans="2:3">
      <c r="B5" s="195" t="s">
        <v>548</v>
      </c>
      <c r="C5" s="196">
        <v>1411</v>
      </c>
    </row>
    <row r="6" spans="2:3">
      <c r="B6" s="23" t="s">
        <v>549</v>
      </c>
      <c r="C6" s="33">
        <v>5086</v>
      </c>
    </row>
    <row r="7" spans="2:3">
      <c r="B7" s="23" t="s">
        <v>550</v>
      </c>
      <c r="C7" s="33">
        <v>374</v>
      </c>
    </row>
    <row r="8" spans="2:3">
      <c r="B8" s="23" t="s">
        <v>551</v>
      </c>
      <c r="C8" s="33">
        <v>126</v>
      </c>
    </row>
    <row r="9" spans="2:3">
      <c r="B9" s="23" t="s">
        <v>552</v>
      </c>
      <c r="C9" s="33">
        <v>656</v>
      </c>
    </row>
    <row r="10" spans="2:3">
      <c r="B10" s="23" t="s">
        <v>553</v>
      </c>
      <c r="C10" s="33">
        <v>10277</v>
      </c>
    </row>
    <row r="11" spans="2:3">
      <c r="B11" s="23" t="s">
        <v>554</v>
      </c>
      <c r="C11" s="33">
        <v>272</v>
      </c>
    </row>
    <row r="12" spans="2:3">
      <c r="B12" s="23" t="s">
        <v>555</v>
      </c>
      <c r="C12" s="33">
        <v>127</v>
      </c>
    </row>
    <row r="13" spans="2:3">
      <c r="B13" s="23" t="s">
        <v>556</v>
      </c>
      <c r="C13" s="33">
        <v>626</v>
      </c>
    </row>
    <row r="14" spans="2:3" ht="15.75" thickBot="1">
      <c r="B14" s="25" t="s">
        <v>557</v>
      </c>
      <c r="C14" s="197">
        <v>764</v>
      </c>
    </row>
    <row r="15" spans="2:3" ht="15.75" thickBot="1">
      <c r="B15" s="198" t="s">
        <v>465</v>
      </c>
      <c r="C15" s="199">
        <f>SUM(C5:C14)</f>
        <v>19719</v>
      </c>
    </row>
  </sheetData>
  <mergeCells count="1">
    <mergeCell ref="B3:C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"/>
  <sheetViews>
    <sheetView tabSelected="1" workbookViewId="0">
      <selection activeCell="B16" sqref="B16"/>
    </sheetView>
  </sheetViews>
  <sheetFormatPr defaultRowHeight="15"/>
  <cols>
    <col min="1" max="1" width="48.7109375" customWidth="1"/>
    <col min="2" max="2" width="11" customWidth="1"/>
    <col min="3" max="4" width="14.5703125" bestFit="1" customWidth="1"/>
    <col min="5" max="6" width="12" bestFit="1" customWidth="1"/>
    <col min="8" max="8" width="5" bestFit="1" customWidth="1"/>
    <col min="9" max="9" width="12" bestFit="1" customWidth="1"/>
    <col min="10" max="11" width="5" bestFit="1" customWidth="1"/>
    <col min="12" max="13" width="12" bestFit="1" customWidth="1"/>
    <col min="14" max="14" width="5" bestFit="1" customWidth="1"/>
    <col min="15" max="15" width="12" bestFit="1" customWidth="1"/>
    <col min="16" max="16" width="11" bestFit="1" customWidth="1"/>
    <col min="17" max="18" width="5" bestFit="1" customWidth="1"/>
    <col min="19" max="21" width="12" bestFit="1" customWidth="1"/>
    <col min="22" max="22" width="5" bestFit="1" customWidth="1"/>
    <col min="23" max="23" width="11" bestFit="1" customWidth="1"/>
    <col min="24" max="24" width="5" bestFit="1" customWidth="1"/>
    <col min="25" max="25" width="12" bestFit="1" customWidth="1"/>
    <col min="26" max="26" width="11" bestFit="1" customWidth="1"/>
    <col min="27" max="32" width="12" bestFit="1" customWidth="1"/>
    <col min="33" max="35" width="5" bestFit="1" customWidth="1"/>
    <col min="36" max="36" width="12" bestFit="1" customWidth="1"/>
    <col min="37" max="37" width="11" bestFit="1" customWidth="1"/>
    <col min="38" max="38" width="5" bestFit="1" customWidth="1"/>
    <col min="39" max="39" width="12" bestFit="1" customWidth="1"/>
    <col min="40" max="40" width="5" bestFit="1" customWidth="1"/>
    <col min="41" max="41" width="9.5703125" bestFit="1" customWidth="1"/>
    <col min="42" max="42" width="11" bestFit="1" customWidth="1"/>
    <col min="43" max="43" width="5" bestFit="1" customWidth="1"/>
    <col min="44" max="44" width="11" bestFit="1" customWidth="1"/>
    <col min="45" max="47" width="5" bestFit="1" customWidth="1"/>
    <col min="48" max="48" width="11" bestFit="1" customWidth="1"/>
    <col min="49" max="49" width="12" bestFit="1" customWidth="1"/>
    <col min="50" max="50" width="5" bestFit="1" customWidth="1"/>
    <col min="51" max="51" width="11" bestFit="1" customWidth="1"/>
    <col min="52" max="52" width="5" bestFit="1" customWidth="1"/>
    <col min="53" max="53" width="11" bestFit="1" customWidth="1"/>
    <col min="54" max="57" width="5" bestFit="1" customWidth="1"/>
    <col min="58" max="58" width="11" bestFit="1" customWidth="1"/>
  </cols>
  <sheetData>
    <row r="1" spans="1:58" ht="15.75" thickBot="1"/>
    <row r="2" spans="1:58">
      <c r="A2" s="177" t="s">
        <v>546</v>
      </c>
      <c r="B2" s="178" t="s">
        <v>177</v>
      </c>
      <c r="C2" s="179" t="s">
        <v>541</v>
      </c>
      <c r="D2" s="179" t="s">
        <v>21</v>
      </c>
      <c r="E2" s="178" t="s">
        <v>542</v>
      </c>
      <c r="F2" s="179" t="s">
        <v>543</v>
      </c>
      <c r="H2" s="180">
        <v>2013</v>
      </c>
      <c r="I2" s="181">
        <v>2014</v>
      </c>
      <c r="J2" s="181">
        <v>2015</v>
      </c>
      <c r="K2" s="181">
        <v>2016</v>
      </c>
      <c r="L2" s="181">
        <v>2017</v>
      </c>
      <c r="M2" s="181">
        <v>2018</v>
      </c>
      <c r="N2" s="181">
        <v>2019</v>
      </c>
      <c r="O2" s="181">
        <v>2020</v>
      </c>
      <c r="P2" s="181">
        <v>2021</v>
      </c>
      <c r="Q2" s="181">
        <v>2022</v>
      </c>
      <c r="R2" s="181">
        <v>2023</v>
      </c>
      <c r="S2" s="181">
        <v>2024</v>
      </c>
      <c r="T2" s="181">
        <v>2025</v>
      </c>
      <c r="U2" s="181">
        <v>2026</v>
      </c>
      <c r="V2" s="181">
        <v>2027</v>
      </c>
      <c r="W2" s="181">
        <v>2028</v>
      </c>
      <c r="X2" s="181">
        <v>2029</v>
      </c>
      <c r="Y2" s="181">
        <v>2030</v>
      </c>
      <c r="Z2" s="181">
        <v>2031</v>
      </c>
      <c r="AA2" s="181">
        <v>2032</v>
      </c>
      <c r="AB2" s="181">
        <v>2033</v>
      </c>
      <c r="AC2" s="181">
        <v>2034</v>
      </c>
      <c r="AD2" s="181">
        <v>2035</v>
      </c>
      <c r="AE2" s="181">
        <v>2036</v>
      </c>
      <c r="AF2" s="181">
        <v>2037</v>
      </c>
      <c r="AG2" s="181">
        <v>2038</v>
      </c>
      <c r="AH2" s="181">
        <v>2039</v>
      </c>
      <c r="AI2" s="181">
        <v>2040</v>
      </c>
      <c r="AJ2" s="181">
        <v>2041</v>
      </c>
      <c r="AK2" s="181">
        <v>2042</v>
      </c>
      <c r="AL2" s="181">
        <v>2043</v>
      </c>
      <c r="AM2" s="181">
        <v>2044</v>
      </c>
      <c r="AN2" s="181">
        <v>2045</v>
      </c>
      <c r="AO2" s="181">
        <v>2046</v>
      </c>
      <c r="AP2" s="181">
        <v>2047</v>
      </c>
      <c r="AQ2" s="181">
        <v>2048</v>
      </c>
      <c r="AR2" s="181">
        <v>2049</v>
      </c>
      <c r="AS2" s="181">
        <v>2050</v>
      </c>
      <c r="AT2" s="181">
        <v>2051</v>
      </c>
      <c r="AU2" s="181">
        <v>2052</v>
      </c>
      <c r="AV2" s="181">
        <v>2053</v>
      </c>
      <c r="AW2" s="181">
        <v>2054</v>
      </c>
      <c r="AX2" s="181">
        <v>2055</v>
      </c>
      <c r="AY2" s="181">
        <v>2056</v>
      </c>
      <c r="AZ2" s="181">
        <v>2057</v>
      </c>
      <c r="BA2" s="181">
        <v>2058</v>
      </c>
      <c r="BB2" s="181">
        <v>2059</v>
      </c>
      <c r="BC2" s="181">
        <v>2060</v>
      </c>
      <c r="BD2" s="181">
        <v>2061</v>
      </c>
      <c r="BE2" s="181">
        <v>2062</v>
      </c>
      <c r="BF2" s="182">
        <v>2063</v>
      </c>
    </row>
    <row r="3" spans="1:58">
      <c r="A3" s="183" t="s">
        <v>244</v>
      </c>
      <c r="B3" s="184" t="s">
        <v>544</v>
      </c>
      <c r="C3" s="185">
        <f ca="1">'vízműtelep-kutak'!P32</f>
        <v>155079100</v>
      </c>
      <c r="D3" s="185">
        <f ca="1">'vízműtelep-kutak'!Q32</f>
        <v>47422140</v>
      </c>
      <c r="E3" s="185">
        <f ca="1">'vízműtelep-kutak'!R32</f>
        <v>4157261</v>
      </c>
      <c r="F3" s="185">
        <f ca="1">'vízműtelep-kutak'!S32</f>
        <v>1054011</v>
      </c>
      <c r="G3" s="46"/>
      <c r="H3" s="186">
        <f ca="1">'vízműtelep-kutak'!AH31</f>
        <v>0</v>
      </c>
      <c r="I3" s="186">
        <f ca="1">'vízműtelep-kutak'!AI31</f>
        <v>11900100</v>
      </c>
      <c r="J3" s="186">
        <f ca="1">'vízműtelep-kutak'!AJ31</f>
        <v>0</v>
      </c>
      <c r="K3" s="186">
        <f ca="1">'vízműtelep-kutak'!AK31</f>
        <v>0</v>
      </c>
      <c r="L3" s="186">
        <f ca="1">'vízműtelep-kutak'!AL31</f>
        <v>0</v>
      </c>
      <c r="M3" s="186">
        <f ca="1">'vízműtelep-kutak'!AM31</f>
        <v>0</v>
      </c>
      <c r="N3" s="186">
        <f ca="1">'vízműtelep-kutak'!AN31</f>
        <v>0</v>
      </c>
      <c r="O3" s="186">
        <f ca="1">'vízműtelep-kutak'!AO31</f>
        <v>0</v>
      </c>
      <c r="P3" s="186">
        <f ca="1">'vízműtelep-kutak'!AP31</f>
        <v>2419000</v>
      </c>
      <c r="Q3" s="186">
        <f ca="1">'vízműtelep-kutak'!AQ31</f>
        <v>0</v>
      </c>
      <c r="R3" s="186">
        <f ca="1">'vízműtelep-kutak'!AR31</f>
        <v>0</v>
      </c>
      <c r="S3" s="186">
        <f ca="1">'vízműtelep-kutak'!AS31</f>
        <v>9481100</v>
      </c>
      <c r="T3" s="186">
        <f ca="1">'vízműtelep-kutak'!AT31</f>
        <v>29676000</v>
      </c>
      <c r="U3" s="186">
        <f ca="1">'vízműtelep-kutak'!AU31</f>
        <v>59714000</v>
      </c>
      <c r="V3" s="186">
        <f ca="1">'vízműtelep-kutak'!AV31</f>
        <v>0</v>
      </c>
      <c r="W3" s="186">
        <f ca="1">'vízműtelep-kutak'!AW31</f>
        <v>2419000</v>
      </c>
      <c r="X3" s="186">
        <f ca="1">'vízműtelep-kutak'!AX31</f>
        <v>0</v>
      </c>
      <c r="Y3" s="186">
        <f ca="1">'vízműtelep-kutak'!AY31</f>
        <v>0</v>
      </c>
      <c r="Z3" s="186">
        <f ca="1">'vízműtelep-kutak'!AZ31</f>
        <v>2190000</v>
      </c>
      <c r="AA3" s="186">
        <f ca="1">'vízműtelep-kutak'!BA31</f>
        <v>0</v>
      </c>
      <c r="AB3" s="186">
        <f ca="1">'vízműtelep-kutak'!BB31</f>
        <v>23286000</v>
      </c>
      <c r="AC3" s="186">
        <f ca="1">'vízműtelep-kutak'!BC31</f>
        <v>9481100</v>
      </c>
      <c r="AD3" s="186">
        <f ca="1">'vízműtelep-kutak'!BD31</f>
        <v>2419000</v>
      </c>
      <c r="AE3" s="186">
        <f ca="1">'vízműtelep-kutak'!BE31</f>
        <v>26967500</v>
      </c>
      <c r="AF3" s="186">
        <f ca="1">'vízműtelep-kutak'!BF31</f>
        <v>0</v>
      </c>
      <c r="AG3" s="186">
        <f ca="1">'vízműtelep-kutak'!BG31</f>
        <v>0</v>
      </c>
      <c r="AH3" s="186">
        <f ca="1">'vízműtelep-kutak'!BH31</f>
        <v>0</v>
      </c>
      <c r="AI3" s="186">
        <f ca="1">'vízműtelep-kutak'!BI31</f>
        <v>0</v>
      </c>
      <c r="AJ3" s="186">
        <f ca="1">'vízműtelep-kutak'!BJ31</f>
        <v>0</v>
      </c>
      <c r="AK3" s="186">
        <f ca="1">'vízműtelep-kutak'!BK31</f>
        <v>2419000</v>
      </c>
      <c r="AL3" s="186">
        <f ca="1">'vízműtelep-kutak'!BL31</f>
        <v>0</v>
      </c>
      <c r="AM3" s="186">
        <f ca="1">'vízműtelep-kutak'!BM31</f>
        <v>9481100</v>
      </c>
      <c r="AN3" s="186">
        <f ca="1">'vízműtelep-kutak'!BN31</f>
        <v>0</v>
      </c>
      <c r="AO3" s="186">
        <f ca="1">'vízműtelep-kutak'!BO31</f>
        <v>0</v>
      </c>
      <c r="AP3" s="186">
        <f ca="1">'vízműtelep-kutak'!BP31</f>
        <v>0</v>
      </c>
      <c r="AQ3" s="186">
        <f ca="1">'vízműtelep-kutak'!BQ31</f>
        <v>0</v>
      </c>
      <c r="AR3" s="186">
        <f ca="1">'vízműtelep-kutak'!BR31</f>
        <v>2419000</v>
      </c>
      <c r="AS3" s="186">
        <f ca="1">'vízműtelep-kutak'!BS31</f>
        <v>0</v>
      </c>
      <c r="AT3" s="186">
        <f ca="1">'vízműtelep-kutak'!BT31</f>
        <v>0</v>
      </c>
      <c r="AU3" s="186">
        <f ca="1">'vízműtelep-kutak'!BU31</f>
        <v>0</v>
      </c>
      <c r="AV3" s="186">
        <f ca="1">'vízműtelep-kutak'!BV31</f>
        <v>1345500</v>
      </c>
      <c r="AW3" s="186">
        <f ca="1">'vízműtelep-kutak'!BW31</f>
        <v>9481100</v>
      </c>
      <c r="AX3" s="186">
        <f ca="1">'vízműtelep-kutak'!BX31</f>
        <v>0</v>
      </c>
      <c r="AY3" s="186">
        <f ca="1">'vízműtelep-kutak'!BY31</f>
        <v>2419000</v>
      </c>
      <c r="AZ3" s="186">
        <f ca="1">'vízműtelep-kutak'!BZ31</f>
        <v>0</v>
      </c>
      <c r="BA3" s="186">
        <f ca="1">'vízműtelep-kutak'!CA31</f>
        <v>0</v>
      </c>
      <c r="BB3" s="186">
        <f ca="1">'vízműtelep-kutak'!CB31</f>
        <v>0</v>
      </c>
      <c r="BC3" s="186">
        <f ca="1">'vízműtelep-kutak'!CC31</f>
        <v>0</v>
      </c>
      <c r="BD3" s="186">
        <f ca="1">'vízműtelep-kutak'!CD31</f>
        <v>0</v>
      </c>
      <c r="BE3" s="186">
        <f ca="1">'vízműtelep-kutak'!CE31</f>
        <v>0</v>
      </c>
      <c r="BF3" s="186">
        <f ca="1">'vízműtelep-kutak'!CF31</f>
        <v>2419000</v>
      </c>
    </row>
    <row r="4" spans="1:58" ht="15.75" thickBot="1">
      <c r="A4" s="215" t="s">
        <v>210</v>
      </c>
      <c r="B4" s="216">
        <v>19719</v>
      </c>
      <c r="C4" s="217">
        <f ca="1">'ivóvíz hálózat'!U72</f>
        <v>372013000</v>
      </c>
      <c r="D4" s="217">
        <f ca="1">'ivóvíz hálózat'!V72</f>
        <v>115663720</v>
      </c>
      <c r="E4" s="217">
        <f ca="1">'ivóvíz hálózat'!W72</f>
        <v>7440260</v>
      </c>
      <c r="F4" s="217">
        <f ca="1">'ivóvíz hálózat'!X72</f>
        <v>2313274.4000000004</v>
      </c>
      <c r="G4" s="46"/>
      <c r="H4" s="201">
        <f ca="1">'ivóvíz hálózat'!AM72</f>
        <v>0</v>
      </c>
      <c r="I4" s="201">
        <f ca="1">'ivóvíz hálózat'!AN72</f>
        <v>0</v>
      </c>
      <c r="J4" s="201">
        <f ca="1">'ivóvíz hálózat'!AO72</f>
        <v>0</v>
      </c>
      <c r="K4" s="201">
        <f ca="1">'ivóvíz hálózat'!AP72</f>
        <v>0</v>
      </c>
      <c r="L4" s="201">
        <f ca="1">'ivóvíz hálózat'!AQ72</f>
        <v>70346000</v>
      </c>
      <c r="M4" s="201">
        <f ca="1">'ivóvíz hálózat'!AR72</f>
        <v>29298000</v>
      </c>
      <c r="N4" s="201">
        <f ca="1">'ivóvíz hálózat'!AS72</f>
        <v>0</v>
      </c>
      <c r="O4" s="201">
        <f ca="1">'ivóvíz hálózat'!AT72</f>
        <v>42610000</v>
      </c>
      <c r="P4" s="201">
        <f ca="1">'ivóvíz hálózat'!AU72</f>
        <v>0</v>
      </c>
      <c r="Q4" s="201">
        <f ca="1">'ivóvíz hálózat'!AV72</f>
        <v>0</v>
      </c>
      <c r="R4" s="201">
        <f ca="1">'ivóvíz hálózat'!AW72</f>
        <v>0</v>
      </c>
      <c r="S4" s="201">
        <f ca="1">'ivóvíz hálózat'!AX72</f>
        <v>0</v>
      </c>
      <c r="T4" s="201">
        <f ca="1">'ivóvíz hálózat'!AY72</f>
        <v>7144000</v>
      </c>
      <c r="U4" s="201">
        <f ca="1">'ivóvíz hálózat'!AZ72</f>
        <v>3360000</v>
      </c>
      <c r="V4" s="201">
        <f ca="1">'ivóvíz hálózat'!BA72</f>
        <v>0</v>
      </c>
      <c r="W4" s="201">
        <f ca="1">'ivóvíz hálózat'!BB72</f>
        <v>0</v>
      </c>
      <c r="X4" s="201">
        <f ca="1">'ivóvíz hálózat'!BC72</f>
        <v>0</v>
      </c>
      <c r="Y4" s="201">
        <f ca="1">'ivóvíz hálózat'!BD72</f>
        <v>13585000</v>
      </c>
      <c r="Z4" s="201">
        <f ca="1">'ivóvíz hálózat'!BE72</f>
        <v>0</v>
      </c>
      <c r="AA4" s="201">
        <f ca="1">'ivóvíz hálózat'!BF72</f>
        <v>40144000</v>
      </c>
      <c r="AB4" s="201">
        <f ca="1">'ivóvíz hálózat'!BG72</f>
        <v>10526000</v>
      </c>
      <c r="AC4" s="201">
        <f ca="1">'ivóvíz hálózat'!BH72</f>
        <v>46555000</v>
      </c>
      <c r="AD4" s="201">
        <f ca="1">'ivóvíz hálózat'!BI72</f>
        <v>9134000</v>
      </c>
      <c r="AE4" s="201">
        <f ca="1">'ivóvíz hálózat'!BJ72</f>
        <v>11875000</v>
      </c>
      <c r="AF4" s="201">
        <f ca="1">'ivóvíz hálózat'!BK72</f>
        <v>63137000</v>
      </c>
      <c r="AG4" s="201">
        <f ca="1">'ivóvíz hálózat'!BL72</f>
        <v>0</v>
      </c>
      <c r="AH4" s="201">
        <f ca="1">'ivóvíz hálózat'!BM72</f>
        <v>0</v>
      </c>
      <c r="AI4" s="201">
        <f ca="1">'ivóvíz hálózat'!BN72</f>
        <v>0</v>
      </c>
      <c r="AJ4" s="201">
        <f ca="1">'ivóvíz hálózat'!BO72</f>
        <v>11058000</v>
      </c>
      <c r="AK4" s="201">
        <f ca="1">'ivóvíz hálózat'!BP72</f>
        <v>5320000</v>
      </c>
      <c r="AL4" s="201">
        <f ca="1">'ivóvíz hálózat'!BQ72</f>
        <v>0</v>
      </c>
      <c r="AM4" s="201">
        <f ca="1">'ivóvíz hálózat'!BR72</f>
        <v>0</v>
      </c>
      <c r="AN4" s="201">
        <f ca="1">'ivóvíz hálózat'!BS72</f>
        <v>0</v>
      </c>
      <c r="AO4" s="201">
        <f ca="1">'ivóvíz hálózat'!BT72</f>
        <v>228000</v>
      </c>
      <c r="AP4" s="201">
        <f ca="1">'ivóvíz hálózat'!BU72</f>
        <v>5508000</v>
      </c>
      <c r="AQ4" s="201">
        <f ca="1">'ivóvíz hálózat'!BV72</f>
        <v>0</v>
      </c>
      <c r="AR4" s="201">
        <f ca="1">'ivóvíz hálózat'!BW72</f>
        <v>0</v>
      </c>
      <c r="AS4" s="201">
        <f ca="1">'ivóvíz hálózat'!BX72</f>
        <v>0</v>
      </c>
      <c r="AT4" s="201">
        <f ca="1">'ivóvíz hálózat'!BY72</f>
        <v>0</v>
      </c>
      <c r="AU4" s="201">
        <f ca="1">'ivóvíz hálózat'!BZ72</f>
        <v>0</v>
      </c>
      <c r="AV4" s="201">
        <f ca="1">'ivóvíz hálózat'!CA72</f>
        <v>0</v>
      </c>
      <c r="AW4" s="201">
        <f ca="1">'ivóvíz hálózat'!CB72</f>
        <v>0</v>
      </c>
      <c r="AX4" s="201">
        <f ca="1">'ivóvíz hálózat'!CC72</f>
        <v>0</v>
      </c>
      <c r="AY4" s="201">
        <f ca="1">'ivóvíz hálózat'!CD72</f>
        <v>304000</v>
      </c>
      <c r="AZ4" s="201">
        <f ca="1">'ivóvíz hálózat'!CE72</f>
        <v>0</v>
      </c>
      <c r="BA4" s="201">
        <f ca="1">'ivóvíz hálózat'!CF72</f>
        <v>1881000</v>
      </c>
      <c r="BB4" s="201">
        <f ca="1">'ivóvíz hálózat'!CG72</f>
        <v>0</v>
      </c>
      <c r="BC4" s="201">
        <f ca="1">'ivóvíz hálózat'!CH72</f>
        <v>0</v>
      </c>
      <c r="BD4" s="201">
        <f ca="1">'ivóvíz hálózat'!CI72</f>
        <v>0</v>
      </c>
      <c r="BE4" s="201">
        <f ca="1">'ivóvíz hálózat'!CJ72</f>
        <v>0</v>
      </c>
      <c r="BF4" s="201">
        <f ca="1">'ivóvíz hálózat'!CK72</f>
        <v>0</v>
      </c>
    </row>
    <row r="5" spans="1:58" ht="15.75" thickBot="1">
      <c r="A5" s="218" t="s">
        <v>545</v>
      </c>
      <c r="B5" s="219">
        <v>2880</v>
      </c>
      <c r="C5" s="220"/>
      <c r="D5" s="221">
        <f ca="1">Földterületek!G4</f>
        <v>5760000</v>
      </c>
      <c r="E5" s="159"/>
      <c r="F5" s="159"/>
      <c r="H5" s="202">
        <f>SUM(H3:H4)</f>
        <v>0</v>
      </c>
      <c r="I5" s="203">
        <f t="shared" ref="I5:BF5" si="0">SUM(I3:I4)</f>
        <v>11900100</v>
      </c>
      <c r="J5" s="203">
        <f t="shared" si="0"/>
        <v>0</v>
      </c>
      <c r="K5" s="203">
        <f t="shared" si="0"/>
        <v>0</v>
      </c>
      <c r="L5" s="203">
        <f t="shared" si="0"/>
        <v>70346000</v>
      </c>
      <c r="M5" s="203">
        <f t="shared" si="0"/>
        <v>29298000</v>
      </c>
      <c r="N5" s="203">
        <f t="shared" si="0"/>
        <v>0</v>
      </c>
      <c r="O5" s="203">
        <f t="shared" si="0"/>
        <v>42610000</v>
      </c>
      <c r="P5" s="203">
        <f t="shared" si="0"/>
        <v>2419000</v>
      </c>
      <c r="Q5" s="203">
        <f t="shared" si="0"/>
        <v>0</v>
      </c>
      <c r="R5" s="203">
        <f t="shared" si="0"/>
        <v>0</v>
      </c>
      <c r="S5" s="203">
        <f t="shared" si="0"/>
        <v>9481100</v>
      </c>
      <c r="T5" s="203">
        <f t="shared" si="0"/>
        <v>36820000</v>
      </c>
      <c r="U5" s="203">
        <f t="shared" si="0"/>
        <v>63074000</v>
      </c>
      <c r="V5" s="203">
        <f t="shared" si="0"/>
        <v>0</v>
      </c>
      <c r="W5" s="203">
        <f t="shared" si="0"/>
        <v>2419000</v>
      </c>
      <c r="X5" s="203">
        <f t="shared" si="0"/>
        <v>0</v>
      </c>
      <c r="Y5" s="203">
        <f t="shared" si="0"/>
        <v>13585000</v>
      </c>
      <c r="Z5" s="203">
        <f t="shared" si="0"/>
        <v>2190000</v>
      </c>
      <c r="AA5" s="203">
        <f t="shared" si="0"/>
        <v>40144000</v>
      </c>
      <c r="AB5" s="203">
        <f t="shared" si="0"/>
        <v>33812000</v>
      </c>
      <c r="AC5" s="203">
        <f t="shared" si="0"/>
        <v>56036100</v>
      </c>
      <c r="AD5" s="203">
        <f t="shared" si="0"/>
        <v>11553000</v>
      </c>
      <c r="AE5" s="203">
        <f t="shared" si="0"/>
        <v>38842500</v>
      </c>
      <c r="AF5" s="203">
        <f t="shared" si="0"/>
        <v>63137000</v>
      </c>
      <c r="AG5" s="203">
        <f t="shared" si="0"/>
        <v>0</v>
      </c>
      <c r="AH5" s="203">
        <f t="shared" si="0"/>
        <v>0</v>
      </c>
      <c r="AI5" s="203">
        <f t="shared" si="0"/>
        <v>0</v>
      </c>
      <c r="AJ5" s="203">
        <f t="shared" si="0"/>
        <v>11058000</v>
      </c>
      <c r="AK5" s="203">
        <f t="shared" si="0"/>
        <v>7739000</v>
      </c>
      <c r="AL5" s="203">
        <f t="shared" si="0"/>
        <v>0</v>
      </c>
      <c r="AM5" s="203">
        <f t="shared" si="0"/>
        <v>9481100</v>
      </c>
      <c r="AN5" s="203">
        <f t="shared" si="0"/>
        <v>0</v>
      </c>
      <c r="AO5" s="203">
        <f t="shared" si="0"/>
        <v>228000</v>
      </c>
      <c r="AP5" s="203">
        <f t="shared" si="0"/>
        <v>5508000</v>
      </c>
      <c r="AQ5" s="203">
        <f t="shared" si="0"/>
        <v>0</v>
      </c>
      <c r="AR5" s="203">
        <f t="shared" si="0"/>
        <v>2419000</v>
      </c>
      <c r="AS5" s="203">
        <f t="shared" si="0"/>
        <v>0</v>
      </c>
      <c r="AT5" s="203">
        <f t="shared" si="0"/>
        <v>0</v>
      </c>
      <c r="AU5" s="203">
        <f t="shared" si="0"/>
        <v>0</v>
      </c>
      <c r="AV5" s="203">
        <f t="shared" si="0"/>
        <v>1345500</v>
      </c>
      <c r="AW5" s="203">
        <f t="shared" si="0"/>
        <v>9481100</v>
      </c>
      <c r="AX5" s="203">
        <f t="shared" si="0"/>
        <v>0</v>
      </c>
      <c r="AY5" s="203">
        <f t="shared" si="0"/>
        <v>2723000</v>
      </c>
      <c r="AZ5" s="203">
        <f t="shared" si="0"/>
        <v>0</v>
      </c>
      <c r="BA5" s="203">
        <f t="shared" si="0"/>
        <v>1881000</v>
      </c>
      <c r="BB5" s="203">
        <f t="shared" si="0"/>
        <v>0</v>
      </c>
      <c r="BC5" s="203">
        <f t="shared" si="0"/>
        <v>0</v>
      </c>
      <c r="BD5" s="203">
        <f t="shared" si="0"/>
        <v>0</v>
      </c>
      <c r="BE5" s="203">
        <f t="shared" si="0"/>
        <v>0</v>
      </c>
      <c r="BF5" s="204">
        <f t="shared" si="0"/>
        <v>2419000</v>
      </c>
    </row>
    <row r="6" spans="1:58" ht="15.75" thickBot="1">
      <c r="A6" s="187" t="s">
        <v>547</v>
      </c>
      <c r="B6" s="188"/>
      <c r="C6" s="188"/>
      <c r="D6" s="189">
        <f>SUM(D3:D5)</f>
        <v>168845860</v>
      </c>
    </row>
    <row r="8" spans="1:58">
      <c r="A8" s="235" t="s">
        <v>563</v>
      </c>
      <c r="B8" s="235"/>
      <c r="C8" s="235"/>
      <c r="D8" s="235"/>
      <c r="E8" s="235"/>
      <c r="F8" s="235"/>
    </row>
    <row r="10" spans="1:58">
      <c r="D10" s="46"/>
    </row>
  </sheetData>
  <mergeCells count="1">
    <mergeCell ref="A8:F8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>
      <selection activeCell="F1" sqref="F1:F65536"/>
    </sheetView>
  </sheetViews>
  <sheetFormatPr defaultRowHeight="15"/>
  <cols>
    <col min="2" max="2" width="15.140625" bestFit="1" customWidth="1"/>
    <col min="3" max="3" width="0" hidden="1" customWidth="1"/>
    <col min="4" max="4" width="9.5703125" hidden="1" customWidth="1"/>
    <col min="5" max="5" width="16.140625" bestFit="1" customWidth="1"/>
    <col min="6" max="8" width="19.7109375" customWidth="1"/>
    <col min="9" max="9" width="13.5703125" customWidth="1"/>
    <col min="10" max="10" width="11" bestFit="1" customWidth="1"/>
    <col min="11" max="11" width="12" bestFit="1" customWidth="1"/>
    <col min="12" max="12" width="11" bestFit="1" customWidth="1"/>
    <col min="13" max="13" width="12" bestFit="1" customWidth="1"/>
    <col min="14" max="14" width="5" bestFit="1" customWidth="1"/>
    <col min="15" max="15" width="12" bestFit="1" customWidth="1"/>
    <col min="16" max="16" width="11.42578125" bestFit="1" customWidth="1"/>
    <col min="17" max="17" width="11" bestFit="1" customWidth="1"/>
    <col min="18" max="18" width="5" bestFit="1" customWidth="1"/>
    <col min="19" max="19" width="13.5703125" bestFit="1" customWidth="1"/>
    <col min="20" max="20" width="11" bestFit="1" customWidth="1"/>
    <col min="21" max="21" width="12" bestFit="1" customWidth="1"/>
    <col min="22" max="22" width="11" bestFit="1" customWidth="1"/>
    <col min="23" max="23" width="12" bestFit="1" customWidth="1"/>
    <col min="24" max="24" width="5" bestFit="1" customWidth="1"/>
    <col min="25" max="25" width="11" bestFit="1" customWidth="1"/>
    <col min="26" max="26" width="11.42578125" bestFit="1" customWidth="1"/>
    <col min="27" max="27" width="11" bestFit="1" customWidth="1"/>
    <col min="28" max="28" width="11.42578125" bestFit="1" customWidth="1"/>
    <col min="29" max="29" width="5" bestFit="1" customWidth="1"/>
    <col min="30" max="30" width="11" bestFit="1" customWidth="1"/>
    <col min="31" max="31" width="12" bestFit="1" customWidth="1"/>
    <col min="32" max="32" width="11" bestFit="1" customWidth="1"/>
    <col min="33" max="33" width="12" bestFit="1" customWidth="1"/>
    <col min="34" max="34" width="5" bestFit="1" customWidth="1"/>
    <col min="35" max="35" width="11" bestFit="1" customWidth="1"/>
    <col min="36" max="36" width="11.42578125" bestFit="1" customWidth="1"/>
    <col min="37" max="37" width="11" bestFit="1" customWidth="1"/>
    <col min="38" max="39" width="5" bestFit="1" customWidth="1"/>
    <col min="40" max="40" width="12.42578125" bestFit="1" customWidth="1"/>
    <col min="41" max="41" width="12" bestFit="1" customWidth="1"/>
    <col min="42" max="42" width="11" bestFit="1" customWidth="1"/>
    <col min="43" max="43" width="12" bestFit="1" customWidth="1"/>
    <col min="44" max="44" width="5" bestFit="1" customWidth="1"/>
    <col min="45" max="45" width="13.5703125" bestFit="1" customWidth="1"/>
    <col min="46" max="46" width="11.42578125" bestFit="1" customWidth="1"/>
    <col min="47" max="47" width="11" bestFit="1" customWidth="1"/>
    <col min="48" max="48" width="5" bestFit="1" customWidth="1"/>
    <col min="49" max="49" width="9.5703125" bestFit="1" customWidth="1"/>
    <col min="50" max="50" width="11" bestFit="1" customWidth="1"/>
    <col min="51" max="51" width="12" bestFit="1" customWidth="1"/>
    <col min="52" max="52" width="11" bestFit="1" customWidth="1"/>
    <col min="53" max="53" width="12" bestFit="1" customWidth="1"/>
    <col min="54" max="54" width="5" bestFit="1" customWidth="1"/>
    <col min="55" max="55" width="11" bestFit="1" customWidth="1"/>
    <col min="56" max="56" width="11.42578125" bestFit="1" customWidth="1"/>
    <col min="57" max="58" width="11" bestFit="1" customWidth="1"/>
    <col min="59" max="59" width="5" bestFit="1" customWidth="1"/>
    <col min="60" max="60" width="11" bestFit="1" customWidth="1"/>
    <col min="61" max="61" width="12.42578125" bestFit="1" customWidth="1"/>
  </cols>
  <sheetData>
    <row r="1" spans="1:5" ht="15.75" thickBot="1"/>
    <row r="2" spans="1:5" ht="15.75" thickBot="1">
      <c r="A2" s="379" t="s">
        <v>565</v>
      </c>
      <c r="B2" s="380"/>
      <c r="C2" s="380"/>
      <c r="D2" s="380"/>
      <c r="E2" s="381"/>
    </row>
    <row r="3" spans="1:5" ht="15.75" thickBot="1">
      <c r="A3" s="374" t="s">
        <v>537</v>
      </c>
      <c r="B3" s="376" t="s">
        <v>538</v>
      </c>
      <c r="C3" s="377"/>
      <c r="D3" s="377"/>
      <c r="E3" s="378"/>
    </row>
    <row r="4" spans="1:5" ht="15.75" thickBot="1">
      <c r="A4" s="375"/>
      <c r="B4" s="161" t="s">
        <v>539</v>
      </c>
      <c r="C4" s="162">
        <v>1.05</v>
      </c>
      <c r="D4" s="163"/>
      <c r="E4" s="164" t="s">
        <v>540</v>
      </c>
    </row>
    <row r="5" spans="1:5" ht="15.75" thickBot="1">
      <c r="A5" s="165">
        <v>2013</v>
      </c>
      <c r="B5" s="166">
        <v>0</v>
      </c>
      <c r="C5" s="167">
        <v>0</v>
      </c>
      <c r="D5" s="168">
        <v>1</v>
      </c>
      <c r="E5" s="169">
        <f t="shared" ref="E5:E55" si="0">D5*B5</f>
        <v>0</v>
      </c>
    </row>
    <row r="6" spans="1:5" ht="15.75" thickBot="1">
      <c r="A6" s="170">
        <v>2014</v>
      </c>
      <c r="B6" s="171">
        <v>11900100</v>
      </c>
      <c r="C6" s="172">
        <v>1</v>
      </c>
      <c r="D6" s="173">
        <v>1.05</v>
      </c>
      <c r="E6" s="169">
        <f t="shared" si="0"/>
        <v>12495105</v>
      </c>
    </row>
    <row r="7" spans="1:5" ht="15.75" thickBot="1">
      <c r="A7" s="170">
        <v>2015</v>
      </c>
      <c r="B7" s="171">
        <v>0</v>
      </c>
      <c r="C7" s="172">
        <v>2</v>
      </c>
      <c r="D7" s="173">
        <v>1.1025</v>
      </c>
      <c r="E7" s="169">
        <f t="shared" si="0"/>
        <v>0</v>
      </c>
    </row>
    <row r="8" spans="1:5" ht="15.75" thickBot="1">
      <c r="A8" s="170">
        <v>2016</v>
      </c>
      <c r="B8" s="171">
        <v>0</v>
      </c>
      <c r="C8" s="172">
        <v>3</v>
      </c>
      <c r="D8" s="173">
        <v>1.1576250000000001</v>
      </c>
      <c r="E8" s="169">
        <f t="shared" si="0"/>
        <v>0</v>
      </c>
    </row>
    <row r="9" spans="1:5" ht="15.75" thickBot="1">
      <c r="A9" s="170">
        <v>2017</v>
      </c>
      <c r="B9" s="171">
        <v>70346000</v>
      </c>
      <c r="C9" s="172">
        <v>4</v>
      </c>
      <c r="D9" s="173">
        <v>1.21550625</v>
      </c>
      <c r="E9" s="169">
        <f t="shared" si="0"/>
        <v>85506002.662499994</v>
      </c>
    </row>
    <row r="10" spans="1:5" ht="15.75" thickBot="1">
      <c r="A10" s="170">
        <v>2018</v>
      </c>
      <c r="B10" s="171">
        <v>29298000</v>
      </c>
      <c r="C10" s="172">
        <v>5</v>
      </c>
      <c r="D10" s="173">
        <v>1.2762815625000001</v>
      </c>
      <c r="E10" s="169">
        <f t="shared" si="0"/>
        <v>37392497.218125001</v>
      </c>
    </row>
    <row r="11" spans="1:5" ht="15.75" thickBot="1">
      <c r="A11" s="170">
        <v>2019</v>
      </c>
      <c r="B11" s="171">
        <v>0</v>
      </c>
      <c r="C11" s="172">
        <v>6</v>
      </c>
      <c r="D11" s="173">
        <v>1.340095640625</v>
      </c>
      <c r="E11" s="169">
        <f t="shared" si="0"/>
        <v>0</v>
      </c>
    </row>
    <row r="12" spans="1:5" ht="15.75" thickBot="1">
      <c r="A12" s="170">
        <v>2020</v>
      </c>
      <c r="B12" s="171">
        <v>42610000</v>
      </c>
      <c r="C12" s="172">
        <v>7</v>
      </c>
      <c r="D12" s="173">
        <v>1.4071004226562502</v>
      </c>
      <c r="E12" s="169">
        <f t="shared" si="0"/>
        <v>59956549.009382822</v>
      </c>
    </row>
    <row r="13" spans="1:5" ht="15.75" thickBot="1">
      <c r="A13" s="170">
        <v>2021</v>
      </c>
      <c r="B13" s="171">
        <v>2419000</v>
      </c>
      <c r="C13" s="172">
        <v>8</v>
      </c>
      <c r="D13" s="173">
        <v>1.4774554437890626</v>
      </c>
      <c r="E13" s="169">
        <f t="shared" si="0"/>
        <v>3573964.7185257422</v>
      </c>
    </row>
    <row r="14" spans="1:5" ht="15.75" thickBot="1">
      <c r="A14" s="170">
        <v>2022</v>
      </c>
      <c r="B14" s="171">
        <v>0</v>
      </c>
      <c r="C14" s="172">
        <v>9</v>
      </c>
      <c r="D14" s="173">
        <v>1.5513282159785158</v>
      </c>
      <c r="E14" s="169">
        <f t="shared" si="0"/>
        <v>0</v>
      </c>
    </row>
    <row r="15" spans="1:5" ht="15.75" thickBot="1">
      <c r="A15" s="170">
        <v>2023</v>
      </c>
      <c r="B15" s="171">
        <v>0</v>
      </c>
      <c r="C15" s="172">
        <v>10</v>
      </c>
      <c r="D15" s="173">
        <v>1.6288946267774416</v>
      </c>
      <c r="E15" s="169">
        <f t="shared" si="0"/>
        <v>0</v>
      </c>
    </row>
    <row r="16" spans="1:5" ht="15.75" thickBot="1">
      <c r="A16" s="170">
        <v>2024</v>
      </c>
      <c r="B16" s="171">
        <v>9481100</v>
      </c>
      <c r="C16" s="172">
        <v>11</v>
      </c>
      <c r="D16" s="173">
        <v>1.7103393581163138</v>
      </c>
      <c r="E16" s="169">
        <f t="shared" si="0"/>
        <v>16215898.488236582</v>
      </c>
    </row>
    <row r="17" spans="1:5" ht="15.75" thickBot="1">
      <c r="A17" s="170">
        <v>2025</v>
      </c>
      <c r="B17" s="171">
        <v>36820000</v>
      </c>
      <c r="C17" s="172">
        <v>12</v>
      </c>
      <c r="D17" s="173">
        <v>1.7958563260221292</v>
      </c>
      <c r="E17" s="169">
        <f t="shared" si="0"/>
        <v>66123429.924134798</v>
      </c>
    </row>
    <row r="18" spans="1:5" ht="15.75" thickBot="1">
      <c r="A18" s="170">
        <v>2026</v>
      </c>
      <c r="B18" s="171">
        <v>63074000</v>
      </c>
      <c r="C18" s="172">
        <v>13</v>
      </c>
      <c r="D18" s="173">
        <v>1.885649142323236</v>
      </c>
      <c r="E18" s="169">
        <f t="shared" si="0"/>
        <v>118935434.00289579</v>
      </c>
    </row>
    <row r="19" spans="1:5" ht="15.75" thickBot="1">
      <c r="A19" s="170">
        <v>2027</v>
      </c>
      <c r="B19" s="171">
        <v>0</v>
      </c>
      <c r="C19" s="172">
        <v>14</v>
      </c>
      <c r="D19" s="173">
        <v>1.9799315994393973</v>
      </c>
      <c r="E19" s="169">
        <f t="shared" si="0"/>
        <v>0</v>
      </c>
    </row>
    <row r="20" spans="1:5" ht="15.75" thickBot="1">
      <c r="A20" s="170">
        <v>2028</v>
      </c>
      <c r="B20" s="171">
        <v>2419000</v>
      </c>
      <c r="C20" s="172">
        <v>15</v>
      </c>
      <c r="D20" s="173">
        <v>2.0789281794113679</v>
      </c>
      <c r="E20" s="169">
        <f t="shared" si="0"/>
        <v>5028927.2659960985</v>
      </c>
    </row>
    <row r="21" spans="1:5" ht="15.75" thickBot="1">
      <c r="A21" s="170">
        <v>2029</v>
      </c>
      <c r="B21" s="171">
        <v>0</v>
      </c>
      <c r="C21" s="172">
        <v>16</v>
      </c>
      <c r="D21" s="173">
        <v>2.182874588381936</v>
      </c>
      <c r="E21" s="169">
        <f t="shared" si="0"/>
        <v>0</v>
      </c>
    </row>
    <row r="22" spans="1:5" ht="15.75" thickBot="1">
      <c r="A22" s="170">
        <v>2030</v>
      </c>
      <c r="B22" s="171">
        <v>13585000</v>
      </c>
      <c r="C22" s="172">
        <v>17</v>
      </c>
      <c r="D22" s="173">
        <v>2.2920183178010332</v>
      </c>
      <c r="E22" s="169">
        <f t="shared" si="0"/>
        <v>31137068.847327035</v>
      </c>
    </row>
    <row r="23" spans="1:5" ht="15.75" thickBot="1">
      <c r="A23" s="170">
        <v>2031</v>
      </c>
      <c r="B23" s="171">
        <v>2190000</v>
      </c>
      <c r="C23" s="172">
        <v>18</v>
      </c>
      <c r="D23" s="173">
        <v>2.4066192336910848</v>
      </c>
      <c r="E23" s="169">
        <f t="shared" si="0"/>
        <v>5270496.1217834754</v>
      </c>
    </row>
    <row r="24" spans="1:5" ht="15.75" thickBot="1">
      <c r="A24" s="170">
        <v>2032</v>
      </c>
      <c r="B24" s="171">
        <v>40144000</v>
      </c>
      <c r="C24" s="172">
        <v>19</v>
      </c>
      <c r="D24" s="173">
        <v>2.526950195375639</v>
      </c>
      <c r="E24" s="169">
        <f t="shared" si="0"/>
        <v>101441888.64315966</v>
      </c>
    </row>
    <row r="25" spans="1:5" ht="15.75" thickBot="1">
      <c r="A25" s="170">
        <v>2033</v>
      </c>
      <c r="B25" s="171">
        <v>33812000</v>
      </c>
      <c r="C25" s="172">
        <v>20</v>
      </c>
      <c r="D25" s="173">
        <v>2.6532977051444209</v>
      </c>
      <c r="E25" s="169">
        <f t="shared" si="0"/>
        <v>89713302.006343156</v>
      </c>
    </row>
    <row r="26" spans="1:5" ht="15.75" thickBot="1">
      <c r="A26" s="170">
        <v>2034</v>
      </c>
      <c r="B26" s="171">
        <v>56036100</v>
      </c>
      <c r="C26" s="172">
        <v>21</v>
      </c>
      <c r="D26" s="173">
        <v>2.7859625904016418</v>
      </c>
      <c r="E26" s="169">
        <f t="shared" si="0"/>
        <v>156114478.31200543</v>
      </c>
    </row>
    <row r="27" spans="1:5" ht="15.75" thickBot="1">
      <c r="A27" s="170">
        <v>2035</v>
      </c>
      <c r="B27" s="171">
        <v>11553000</v>
      </c>
      <c r="C27" s="172">
        <v>22</v>
      </c>
      <c r="D27" s="173">
        <v>2.9252607199217238</v>
      </c>
      <c r="E27" s="169">
        <f t="shared" si="0"/>
        <v>33795537.097255677</v>
      </c>
    </row>
    <row r="28" spans="1:5" ht="15.75" thickBot="1">
      <c r="A28" s="170">
        <v>2036</v>
      </c>
      <c r="B28" s="171">
        <v>38842500</v>
      </c>
      <c r="C28" s="172">
        <v>23</v>
      </c>
      <c r="D28" s="173">
        <v>3.0715237559178106</v>
      </c>
      <c r="E28" s="169">
        <f t="shared" si="0"/>
        <v>119305661.48923756</v>
      </c>
    </row>
    <row r="29" spans="1:5" ht="15.75" thickBot="1">
      <c r="A29" s="170">
        <v>2037</v>
      </c>
      <c r="B29" s="171">
        <v>63137000</v>
      </c>
      <c r="C29" s="172">
        <v>24</v>
      </c>
      <c r="D29" s="173">
        <v>3.2250999437137007</v>
      </c>
      <c r="E29" s="169">
        <f t="shared" si="0"/>
        <v>203623135.14625192</v>
      </c>
    </row>
    <row r="30" spans="1:5" ht="15.75" thickBot="1">
      <c r="A30" s="170">
        <v>2038</v>
      </c>
      <c r="B30" s="171">
        <v>0</v>
      </c>
      <c r="C30" s="172">
        <v>25</v>
      </c>
      <c r="D30" s="173">
        <v>3.3863549408993858</v>
      </c>
      <c r="E30" s="169">
        <f t="shared" si="0"/>
        <v>0</v>
      </c>
    </row>
    <row r="31" spans="1:5" ht="15.75" thickBot="1">
      <c r="A31" s="170">
        <v>2039</v>
      </c>
      <c r="B31" s="171">
        <v>0</v>
      </c>
      <c r="C31" s="172">
        <v>26</v>
      </c>
      <c r="D31" s="173">
        <v>3.5556726879443552</v>
      </c>
      <c r="E31" s="169">
        <f t="shared" si="0"/>
        <v>0</v>
      </c>
    </row>
    <row r="32" spans="1:5" ht="15.75" thickBot="1">
      <c r="A32" s="170">
        <v>2040</v>
      </c>
      <c r="B32" s="171">
        <v>0</v>
      </c>
      <c r="C32" s="172">
        <v>27</v>
      </c>
      <c r="D32" s="173">
        <v>3.7334563223415733</v>
      </c>
      <c r="E32" s="169">
        <f t="shared" si="0"/>
        <v>0</v>
      </c>
    </row>
    <row r="33" spans="1:5" ht="15.75" thickBot="1">
      <c r="A33" s="170">
        <v>2041</v>
      </c>
      <c r="B33" s="171">
        <v>11058000</v>
      </c>
      <c r="C33" s="172">
        <v>28</v>
      </c>
      <c r="D33" s="173">
        <v>3.9201291384586514</v>
      </c>
      <c r="E33" s="169">
        <f t="shared" si="0"/>
        <v>43348788.013075769</v>
      </c>
    </row>
    <row r="34" spans="1:5" ht="15.75" thickBot="1">
      <c r="A34" s="170">
        <v>2042</v>
      </c>
      <c r="B34" s="171">
        <v>7739000</v>
      </c>
      <c r="C34" s="172">
        <v>29</v>
      </c>
      <c r="D34" s="173">
        <v>4.1161355953815848</v>
      </c>
      <c r="E34" s="169">
        <f t="shared" si="0"/>
        <v>31854773.372658085</v>
      </c>
    </row>
    <row r="35" spans="1:5" ht="15.75" thickBot="1">
      <c r="A35" s="170">
        <v>2043</v>
      </c>
      <c r="B35" s="171">
        <v>0</v>
      </c>
      <c r="C35" s="172">
        <v>30</v>
      </c>
      <c r="D35" s="173">
        <v>4.3219423751506625</v>
      </c>
      <c r="E35" s="169">
        <f t="shared" si="0"/>
        <v>0</v>
      </c>
    </row>
    <row r="36" spans="1:5" ht="15.75" thickBot="1">
      <c r="A36" s="170">
        <v>2044</v>
      </c>
      <c r="B36" s="171">
        <v>9481100</v>
      </c>
      <c r="C36" s="172">
        <v>31</v>
      </c>
      <c r="D36" s="173">
        <v>4.5380394939081974</v>
      </c>
      <c r="E36" s="169">
        <f t="shared" si="0"/>
        <v>43025606.245693013</v>
      </c>
    </row>
    <row r="37" spans="1:5" ht="15.75" thickBot="1">
      <c r="A37" s="170">
        <v>2045</v>
      </c>
      <c r="B37" s="171">
        <v>0</v>
      </c>
      <c r="C37" s="172">
        <v>32</v>
      </c>
      <c r="D37" s="173">
        <v>4.7649414686036069</v>
      </c>
      <c r="E37" s="169">
        <f t="shared" si="0"/>
        <v>0</v>
      </c>
    </row>
    <row r="38" spans="1:5" ht="15.75" thickBot="1">
      <c r="A38" s="170">
        <v>2046</v>
      </c>
      <c r="B38" s="171">
        <v>228000</v>
      </c>
      <c r="C38" s="172">
        <v>33</v>
      </c>
      <c r="D38" s="173">
        <v>5.0031885420337874</v>
      </c>
      <c r="E38" s="169">
        <f t="shared" si="0"/>
        <v>1140726.9875837036</v>
      </c>
    </row>
    <row r="39" spans="1:5" ht="15.75" thickBot="1">
      <c r="A39" s="170">
        <v>2047</v>
      </c>
      <c r="B39" s="171">
        <v>5508000</v>
      </c>
      <c r="C39" s="172">
        <v>34</v>
      </c>
      <c r="D39" s="173">
        <v>5.2533479691354765</v>
      </c>
      <c r="E39" s="169">
        <f t="shared" si="0"/>
        <v>28935440.613998204</v>
      </c>
    </row>
    <row r="40" spans="1:5" ht="15.75" thickBot="1">
      <c r="A40" s="170">
        <v>2048</v>
      </c>
      <c r="B40" s="171">
        <v>0</v>
      </c>
      <c r="C40" s="172">
        <v>35</v>
      </c>
      <c r="D40" s="173">
        <v>5.5160153675922512</v>
      </c>
      <c r="E40" s="169">
        <f t="shared" si="0"/>
        <v>0</v>
      </c>
    </row>
    <row r="41" spans="1:5" ht="15.75" thickBot="1">
      <c r="A41" s="170">
        <v>2049</v>
      </c>
      <c r="B41" s="171">
        <v>2419000</v>
      </c>
      <c r="C41" s="172">
        <v>36</v>
      </c>
      <c r="D41" s="173">
        <v>5.791816135971863</v>
      </c>
      <c r="E41" s="169">
        <f t="shared" si="0"/>
        <v>14010403.232915936</v>
      </c>
    </row>
    <row r="42" spans="1:5" ht="15.75" thickBot="1">
      <c r="A42" s="170">
        <v>2050</v>
      </c>
      <c r="B42" s="171">
        <v>0</v>
      </c>
      <c r="C42" s="172">
        <v>37</v>
      </c>
      <c r="D42" s="173">
        <v>6.0814069427704567</v>
      </c>
      <c r="E42" s="169">
        <f t="shared" si="0"/>
        <v>0</v>
      </c>
    </row>
    <row r="43" spans="1:5" ht="15.75" thickBot="1">
      <c r="A43" s="170">
        <v>2051</v>
      </c>
      <c r="B43" s="171">
        <v>0</v>
      </c>
      <c r="C43" s="172">
        <v>38</v>
      </c>
      <c r="D43" s="173">
        <v>6.3854772899089784</v>
      </c>
      <c r="E43" s="169">
        <f t="shared" si="0"/>
        <v>0</v>
      </c>
    </row>
    <row r="44" spans="1:5" ht="15.75" thickBot="1">
      <c r="A44" s="170">
        <v>2052</v>
      </c>
      <c r="B44" s="171">
        <v>0</v>
      </c>
      <c r="C44" s="172">
        <v>39</v>
      </c>
      <c r="D44" s="173">
        <v>6.7047511544044287</v>
      </c>
      <c r="E44" s="169">
        <f t="shared" si="0"/>
        <v>0</v>
      </c>
    </row>
    <row r="45" spans="1:5" ht="15.75" thickBot="1">
      <c r="A45" s="170">
        <v>2053</v>
      </c>
      <c r="B45" s="171">
        <v>1345500</v>
      </c>
      <c r="C45" s="172">
        <v>40</v>
      </c>
      <c r="D45" s="173">
        <v>7.0399887121246492</v>
      </c>
      <c r="E45" s="169">
        <f t="shared" si="0"/>
        <v>9472304.8121637162</v>
      </c>
    </row>
    <row r="46" spans="1:5" ht="15.75" thickBot="1">
      <c r="A46" s="170">
        <v>2054</v>
      </c>
      <c r="B46" s="171">
        <v>9481100</v>
      </c>
      <c r="C46" s="172">
        <v>41</v>
      </c>
      <c r="D46" s="173">
        <v>7.3919881477308822</v>
      </c>
      <c r="E46" s="169">
        <f t="shared" si="0"/>
        <v>70084178.827451274</v>
      </c>
    </row>
    <row r="47" spans="1:5" ht="15.75" thickBot="1">
      <c r="A47" s="170">
        <v>2055</v>
      </c>
      <c r="B47" s="171">
        <v>0</v>
      </c>
      <c r="C47" s="172">
        <v>42</v>
      </c>
      <c r="D47" s="173">
        <v>7.7615875551174263</v>
      </c>
      <c r="E47" s="169">
        <f t="shared" si="0"/>
        <v>0</v>
      </c>
    </row>
    <row r="48" spans="1:5" ht="15.75" thickBot="1">
      <c r="A48" s="170">
        <v>2056</v>
      </c>
      <c r="B48" s="171">
        <v>2723000</v>
      </c>
      <c r="C48" s="172">
        <v>43</v>
      </c>
      <c r="D48" s="173">
        <v>8.1496669328732985</v>
      </c>
      <c r="E48" s="169">
        <f t="shared" si="0"/>
        <v>22191543.05821399</v>
      </c>
    </row>
    <row r="49" spans="1:5" ht="15.75" thickBot="1">
      <c r="A49" s="170">
        <v>2057</v>
      </c>
      <c r="B49" s="171">
        <v>0</v>
      </c>
      <c r="C49" s="172">
        <v>44</v>
      </c>
      <c r="D49" s="173">
        <v>8.5571502795169625</v>
      </c>
      <c r="E49" s="169">
        <f t="shared" si="0"/>
        <v>0</v>
      </c>
    </row>
    <row r="50" spans="1:5" ht="15.75" thickBot="1">
      <c r="A50" s="170">
        <v>2058</v>
      </c>
      <c r="B50" s="171">
        <v>1881000</v>
      </c>
      <c r="C50" s="172">
        <v>45</v>
      </c>
      <c r="D50" s="173">
        <v>8.9850077934928123</v>
      </c>
      <c r="E50" s="169">
        <f t="shared" si="0"/>
        <v>16900799.65955998</v>
      </c>
    </row>
    <row r="51" spans="1:5" ht="15.75" thickBot="1">
      <c r="A51" s="170">
        <v>2059</v>
      </c>
      <c r="B51" s="171">
        <v>0</v>
      </c>
      <c r="C51" s="172">
        <v>46</v>
      </c>
      <c r="D51" s="173">
        <v>9.4342581831674508</v>
      </c>
      <c r="E51" s="169">
        <f t="shared" si="0"/>
        <v>0</v>
      </c>
    </row>
    <row r="52" spans="1:5" ht="15.75" thickBot="1">
      <c r="A52" s="170">
        <v>2060</v>
      </c>
      <c r="B52" s="171">
        <v>0</v>
      </c>
      <c r="C52" s="172">
        <v>47</v>
      </c>
      <c r="D52" s="173">
        <v>9.9059710923258262</v>
      </c>
      <c r="E52" s="169">
        <f t="shared" si="0"/>
        <v>0</v>
      </c>
    </row>
    <row r="53" spans="1:5" ht="15.75" thickBot="1">
      <c r="A53" s="170">
        <v>2061</v>
      </c>
      <c r="B53" s="171">
        <v>0</v>
      </c>
      <c r="C53" s="172">
        <v>48</v>
      </c>
      <c r="D53" s="173">
        <v>10.401269646942117</v>
      </c>
      <c r="E53" s="169">
        <f t="shared" si="0"/>
        <v>0</v>
      </c>
    </row>
    <row r="54" spans="1:5" ht="15.75" thickBot="1">
      <c r="A54" s="170">
        <v>2062</v>
      </c>
      <c r="B54" s="171">
        <v>0</v>
      </c>
      <c r="C54" s="172">
        <v>49</v>
      </c>
      <c r="D54" s="173">
        <v>10.921333129289224</v>
      </c>
      <c r="E54" s="169">
        <f t="shared" si="0"/>
        <v>0</v>
      </c>
    </row>
    <row r="55" spans="1:5" ht="15.75" thickBot="1">
      <c r="A55" s="170">
        <v>2063</v>
      </c>
      <c r="B55" s="171">
        <v>2419000</v>
      </c>
      <c r="C55" s="172">
        <v>50</v>
      </c>
      <c r="D55" s="173">
        <v>11.467399785753685</v>
      </c>
      <c r="E55" s="169">
        <f t="shared" si="0"/>
        <v>27739640.081738163</v>
      </c>
    </row>
    <row r="56" spans="1:5" ht="15.75" thickBot="1">
      <c r="A56" s="174"/>
      <c r="B56" s="175">
        <f>SUM(B5:B55)</f>
        <v>581949500</v>
      </c>
      <c r="C56" s="176"/>
      <c r="D56" s="176"/>
      <c r="E56" s="175">
        <f>SUM(E5:E55)</f>
        <v>1454333580.8582125</v>
      </c>
    </row>
  </sheetData>
  <mergeCells count="3">
    <mergeCell ref="A3:A4"/>
    <mergeCell ref="B3:E3"/>
    <mergeCell ref="A2:E2"/>
  </mergeCells>
  <phoneticPr fontId="0" type="noConversion"/>
  <pageMargins left="0.25" right="0.25" top="0.75" bottom="0.75" header="0.3" footer="0.3"/>
  <pageSetup paperSize="8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ivóvíz hálózat</vt:lpstr>
      <vt:lpstr>vízműtelep-kutak</vt:lpstr>
      <vt:lpstr>tolózár eszközleltár</vt:lpstr>
      <vt:lpstr>tűzcsap eszközleltár</vt:lpstr>
      <vt:lpstr>közkifolyó eszközleltár</vt:lpstr>
      <vt:lpstr>Földterületek</vt:lpstr>
      <vt:lpstr>anyagösszesítő</vt:lpstr>
      <vt:lpstr>Összesen</vt:lpstr>
      <vt:lpstr>Pótlási szükségletek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Gergő</dc:creator>
  <cp:lastModifiedBy>Felhasználó</cp:lastModifiedBy>
  <dcterms:created xsi:type="dcterms:W3CDTF">2013-07-25T13:53:24Z</dcterms:created>
  <dcterms:modified xsi:type="dcterms:W3CDTF">2013-08-27T11:25:40Z</dcterms:modified>
</cp:coreProperties>
</file>